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lerrabr\Compartido\Entre_Sesiones\D7627S066\Producto\0.1)2019\20) MKT\2. Website\09. Septiembre\"/>
    </mc:Choice>
  </mc:AlternateContent>
  <workbookProtection workbookAlgorithmName="SHA-512" workbookHashValue="O1qJqYB4ddZsOD8Fg6mM/d2LYdAlT9djaE0/Z5BFWgGDqQSJZqV22EB3Cb5VbOXUyND6INr/HdfOYTWs0L4Cvg==" workbookSaltValue="1wfHkPu10ZklvnH2pNISrQ==" workbookSpinCount="100000" lockStructure="1"/>
  <bookViews>
    <workbookView xWindow="0" yWindow="0" windowWidth="20490" windowHeight="8250"/>
  </bookViews>
  <sheets>
    <sheet name="Solicitud ARCO" sheetId="1" r:id="rId1"/>
    <sheet name="Datos Principales" sheetId="7" state="hidden" r:id="rId2"/>
    <sheet name="Tipo de petición" sheetId="8" state="hidden" r:id="rId3"/>
    <sheet name="Difinición ARCO" sheetId="9" state="hidden" r:id="rId4"/>
    <sheet name="Matriz General " sheetId="5" state="hidden" r:id="rId5"/>
    <sheet name="Fechas" sheetId="2" state="hidden" r:id="rId6"/>
    <sheet name="Edo,Mpio" sheetId="3" state="hidden" r:id="rId7"/>
  </sheets>
  <definedNames>
    <definedName name="_xlnm._FilterDatabase" localSheetId="4" hidden="1">'Matriz General '!$A$3:$J$67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D51" i="1"/>
  <c r="D53" i="1" l="1"/>
  <c r="D52" i="1"/>
  <c r="C53" i="1" l="1"/>
  <c r="Z51" i="1"/>
  <c r="Y51" i="1"/>
  <c r="C52" i="1"/>
  <c r="D4" i="8" l="1"/>
  <c r="C4" i="8"/>
  <c r="C40" i="1" s="1"/>
  <c r="B4" i="8"/>
  <c r="L7" i="8" l="1"/>
  <c r="J7" i="8"/>
  <c r="K7" i="8"/>
  <c r="I7" i="8"/>
  <c r="J8" i="8"/>
  <c r="H7" i="8"/>
  <c r="K8" i="8"/>
  <c r="M6" i="8"/>
  <c r="I5" i="8"/>
  <c r="H6" i="8"/>
  <c r="B7" i="8"/>
  <c r="B2" i="9"/>
  <c r="E1" i="9" s="1"/>
  <c r="B36" i="1" s="1"/>
  <c r="I8" i="8"/>
  <c r="H8" i="8"/>
  <c r="L6" i="8"/>
  <c r="K6" i="8"/>
  <c r="J6" i="8"/>
  <c r="N6" i="8"/>
  <c r="I6" i="8"/>
  <c r="J5" i="8"/>
  <c r="C26" i="7"/>
  <c r="D3" i="8" s="1"/>
  <c r="F10" i="7"/>
  <c r="C10" i="7"/>
  <c r="B3" i="8" s="1"/>
  <c r="G22" i="8" l="1"/>
  <c r="G23" i="8"/>
  <c r="G21" i="8"/>
  <c r="B8" i="8"/>
  <c r="B1" i="9"/>
  <c r="G17" i="8"/>
  <c r="G19" i="8"/>
  <c r="G20" i="8"/>
  <c r="G18" i="8"/>
  <c r="C3" i="8"/>
  <c r="H39" i="2"/>
  <c r="H38" i="2"/>
  <c r="H37" i="2"/>
  <c r="B18" i="8" l="1"/>
  <c r="I15" i="8" s="1"/>
  <c r="B43" i="1" s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I3" i="3"/>
  <c r="B7" i="3"/>
  <c r="B8" i="3"/>
  <c r="I17" i="8" l="1"/>
  <c r="Z52" i="1" s="1"/>
  <c r="Y52" i="1" s="1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C39" i="2" l="1"/>
  <c r="C37" i="2"/>
  <c r="C38" i="2"/>
</calcChain>
</file>

<file path=xl/sharedStrings.xml><?xml version="1.0" encoding="utf-8"?>
<sst xmlns="http://schemas.openxmlformats.org/spreadsheetml/2006/main" count="3272" uniqueCount="2567">
  <si>
    <t xml:space="preserve">Solicitud de Ejercicio de Derechos ARCO, Limitar el Uso y/o Divulgación, Revocación del Consentimiento Sobre sus Datos Personales </t>
  </si>
  <si>
    <t>En cumplimiento con lo establecido por la Ley Federal de Protección de Datos Personales en Posición de los Particulares (en lo sucesivo la ley) y su Reglamento, BradesCard México, S. de R.L., conocido comercialmente como "BradesCard", con domicilio en Av. Camino al Iteso #8310, Colonia Parque Industrial del Bosque I, Tlaquepaque, Jalisco, México, C.P. 45609, pone a su disposición el presente formato para el ejercicio de sus derechos ARCO, así como para limitar el uso, divulgación y la revocación del consentimiento sobre sus datos personales:</t>
  </si>
  <si>
    <t xml:space="preserve">Mes </t>
  </si>
  <si>
    <t xml:space="preserve">Año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</si>
  <si>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</si>
  <si>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</si>
  <si>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</si>
  <si>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</si>
  <si>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</si>
  <si>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</si>
  <si>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</si>
  <si>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</si>
  <si>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</si>
  <si>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</si>
  <si>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</si>
  <si>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</si>
  <si>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</si>
  <si>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</si>
  <si>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</si>
  <si>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</si>
  <si>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</si>
  <si>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</si>
  <si>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</si>
  <si>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</si>
  <si>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</si>
  <si>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</si>
  <si>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</si>
  <si>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</si>
  <si>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</si>
  <si>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</si>
  <si>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</si>
  <si>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</si>
  <si>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Fecha de solicitud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</si>
  <si>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</si>
  <si>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</si>
  <si>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</si>
  <si>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</si>
  <si>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</si>
  <si>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</si>
  <si>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</si>
  <si>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</si>
  <si>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</si>
  <si>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</si>
  <si>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</si>
  <si>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</si>
  <si>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</si>
  <si>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…</t>
  </si>
  <si>
    <t>Nombre (s)</t>
  </si>
  <si>
    <t>Domicilio:</t>
  </si>
  <si>
    <t xml:space="preserve">Calle </t>
  </si>
  <si>
    <t xml:space="preserve">Colonia </t>
  </si>
  <si>
    <t xml:space="preserve">Población </t>
  </si>
  <si>
    <t xml:space="preserve">Estado </t>
  </si>
  <si>
    <t>C.P.</t>
  </si>
  <si>
    <t xml:space="preserve">Aguascalientes </t>
  </si>
  <si>
    <t xml:space="preserve">Baja California </t>
  </si>
  <si>
    <t xml:space="preserve">Baja California Sur </t>
  </si>
  <si>
    <t xml:space="preserve">Campeche </t>
  </si>
  <si>
    <t xml:space="preserve">Coahuila </t>
  </si>
  <si>
    <t xml:space="preserve">Colima </t>
  </si>
  <si>
    <t xml:space="preserve">Chiapas </t>
  </si>
  <si>
    <t xml:space="preserve">Chihuahua </t>
  </si>
  <si>
    <t xml:space="preserve">Durango </t>
  </si>
  <si>
    <t xml:space="preserve">Guanajuato </t>
  </si>
  <si>
    <t xml:space="preserve">Guerrero </t>
  </si>
  <si>
    <t xml:space="preserve">Hidalgo </t>
  </si>
  <si>
    <t xml:space="preserve">Jalisco </t>
  </si>
  <si>
    <t xml:space="preserve">Estado de México </t>
  </si>
  <si>
    <t xml:space="preserve">Michoacán </t>
  </si>
  <si>
    <t xml:space="preserve">Morelos </t>
  </si>
  <si>
    <t xml:space="preserve">Nayarit </t>
  </si>
  <si>
    <t xml:space="preserve">Nuevo León </t>
  </si>
  <si>
    <t xml:space="preserve">Oaxaca </t>
  </si>
  <si>
    <t xml:space="preserve">Puebla </t>
  </si>
  <si>
    <t xml:space="preserve">Querétaro </t>
  </si>
  <si>
    <t xml:space="preserve">Quintana Roo </t>
  </si>
  <si>
    <t xml:space="preserve">San Luis Potosí </t>
  </si>
  <si>
    <t xml:space="preserve">Sinaloa </t>
  </si>
  <si>
    <t xml:space="preserve">Sonora </t>
  </si>
  <si>
    <t xml:space="preserve">Tabasco </t>
  </si>
  <si>
    <t xml:space="preserve">Tamaulipas </t>
  </si>
  <si>
    <t xml:space="preserve">Tlaxcala </t>
  </si>
  <si>
    <t xml:space="preserve">Veracruz </t>
  </si>
  <si>
    <t xml:space="preserve">Yucatán </t>
  </si>
  <si>
    <t xml:space="preserve">Zacatecas 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</si>
  <si>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</si>
  <si>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</si>
  <si>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</si>
  <si>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</si>
  <si>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</si>
  <si>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</si>
  <si>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</si>
  <si>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</si>
  <si>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</si>
  <si>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</si>
  <si>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</si>
  <si>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</si>
  <si>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</si>
  <si>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</si>
  <si>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</si>
  <si>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</si>
  <si>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</si>
  <si>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</si>
  <si>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</si>
  <si>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</si>
  <si>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</si>
  <si>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</si>
  <si>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CAMPECHE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</si>
  <si>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</si>
  <si>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</si>
  <si>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</si>
  <si>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</si>
  <si>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</si>
  <si>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</si>
  <si>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</si>
  <si>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</si>
  <si>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</si>
  <si>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JUÁREZ</t>
  </si>
  <si>
    <t>MAZATÁN</t>
  </si>
  <si>
    <t>OCOTEPEC</t>
  </si>
  <si>
    <t>PANTEPEC</t>
  </si>
  <si>
    <t>RAYÓN</t>
  </si>
  <si>
    <t>SAN FERNANDO</t>
  </si>
  <si>
    <t>TONALÁ</t>
  </si>
  <si>
    <t>VENUSTIANO CARRANZA</t>
  </si>
  <si>
    <t>SAN LUCAS</t>
  </si>
  <si>
    <t>ALDAMA</t>
  </si>
  <si>
    <t>Seleccione…</t>
  </si>
  <si>
    <t xml:space="preserve">No. de opción seleccionada </t>
  </si>
  <si>
    <t>Año</t>
  </si>
  <si>
    <t>AHUMADA</t>
  </si>
  <si>
    <t>ALLENDE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</si>
  <si>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</si>
  <si>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</si>
  <si>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</si>
  <si>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</si>
  <si>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</si>
  <si>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</si>
  <si>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</si>
  <si>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</si>
  <si>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</si>
  <si>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</si>
  <si>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</si>
  <si>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</si>
  <si>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</si>
  <si>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CUAUHTÉMOC</t>
  </si>
  <si>
    <t>CUSIHUIRIACHI</t>
  </si>
  <si>
    <t>CHIHUAHUA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</si>
  <si>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</si>
  <si>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</si>
  <si>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</si>
  <si>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</si>
  <si>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</si>
  <si>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</si>
  <si>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</si>
  <si>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</si>
  <si>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</si>
  <si>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</si>
  <si>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</si>
  <si>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</si>
  <si>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</si>
  <si>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HUEJOTITÁN</t>
  </si>
  <si>
    <t>IGNACIO ZARAGOZA</t>
  </si>
  <si>
    <t>JANOS</t>
  </si>
  <si>
    <t>JIMÉNEZ</t>
  </si>
  <si>
    <t>JULIMES</t>
  </si>
  <si>
    <t>LÓPEZ</t>
  </si>
  <si>
    <t>MADERA</t>
  </si>
  <si>
    <t>MAGUARICHI</t>
  </si>
  <si>
    <t>MANUEL BENAVIDES</t>
  </si>
  <si>
    <t>MATACHÍ</t>
  </si>
  <si>
    <t>MATAMOROS</t>
  </si>
  <si>
    <t>MEOQUI</t>
  </si>
  <si>
    <t>MORELOS</t>
  </si>
  <si>
    <t>MORIS</t>
  </si>
  <si>
    <t>NAMIQUIPA</t>
  </si>
  <si>
    <t>NONOAVA</t>
  </si>
  <si>
    <t>NUEVO CASAS GRANDES</t>
  </si>
  <si>
    <t>OCAMPO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</si>
  <si>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</si>
  <si>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</si>
  <si>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</si>
  <si>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</si>
  <si>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</si>
  <si>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</si>
  <si>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</si>
  <si>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</si>
  <si>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</si>
  <si>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</si>
  <si>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</si>
  <si>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</si>
  <si>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</si>
  <si>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</si>
  <si>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</si>
  <si>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</si>
  <si>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</si>
  <si>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</si>
  <si>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</si>
  <si>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</si>
  <si>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</si>
  <si>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</si>
  <si>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</si>
  <si>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</si>
  <si>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</si>
  <si>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</si>
  <si>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</si>
  <si>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</si>
  <si>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</si>
  <si>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</si>
  <si>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ABASOLO</t>
  </si>
  <si>
    <t>ACUÑA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</si>
  <si>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</si>
  <si>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</si>
  <si>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</si>
  <si>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</si>
  <si>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</si>
  <si>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</si>
  <si>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</si>
  <si>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</si>
  <si>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HIDALGO</t>
  </si>
  <si>
    <t>LAMADRID</t>
  </si>
  <si>
    <t>MONCLOVA</t>
  </si>
  <si>
    <t>MÚZQUIZ</t>
  </si>
  <si>
    <t>NADADORES</t>
  </si>
  <si>
    <t>NAVA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</si>
  <si>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</si>
  <si>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</si>
  <si>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</si>
  <si>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</si>
  <si>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</si>
  <si>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</si>
  <si>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</si>
  <si>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</si>
  <si>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</si>
  <si>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</si>
  <si>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</si>
  <si>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</si>
  <si>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</si>
  <si>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</si>
  <si>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</si>
  <si>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</si>
  <si>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COLIMA</t>
  </si>
  <si>
    <t>COMALA</t>
  </si>
  <si>
    <t>COQUIMATLÁN</t>
  </si>
  <si>
    <t>IXTLAHUACÁN</t>
  </si>
  <si>
    <t>MANZANILLO</t>
  </si>
  <si>
    <t>MINATITLÁN</t>
  </si>
  <si>
    <t>TECOMÁN</t>
  </si>
  <si>
    <t>VILLA DE ÁLVAREZ</t>
  </si>
  <si>
    <t>DURANGO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</si>
  <si>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</si>
  <si>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</si>
  <si>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</si>
  <si>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</si>
  <si>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</si>
  <si>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</si>
  <si>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</si>
  <si>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</si>
  <si>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</si>
  <si>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</si>
  <si>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</si>
  <si>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</si>
  <si>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</si>
  <si>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</si>
  <si>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</si>
  <si>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</si>
  <si>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</si>
  <si>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</si>
  <si>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</si>
  <si>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</si>
  <si>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</si>
  <si>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</si>
  <si>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</si>
  <si>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</si>
  <si>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</si>
  <si>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</si>
  <si>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</si>
  <si>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</si>
  <si>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</si>
  <si>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</si>
  <si>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</si>
  <si>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</si>
  <si>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</si>
  <si>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</si>
  <si>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</si>
  <si>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</si>
  <si>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</si>
  <si>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</si>
  <si>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</si>
  <si>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</si>
  <si>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</si>
  <si>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</si>
  <si>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</si>
  <si>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</si>
  <si>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</si>
  <si>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</si>
  <si>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</si>
  <si>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</si>
  <si>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</si>
  <si>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</si>
  <si>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</si>
  <si>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</si>
  <si>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</si>
  <si>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</si>
  <si>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</si>
  <si>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</si>
  <si>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</si>
  <si>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</si>
  <si>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</si>
  <si>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</si>
  <si>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</si>
  <si>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</si>
  <si>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</si>
  <si>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</si>
  <si>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</si>
  <si>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</si>
  <si>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</si>
  <si>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</si>
  <si>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</si>
  <si>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</si>
  <si>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</si>
  <si>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</si>
  <si>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</si>
  <si>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</si>
  <si>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</si>
  <si>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</si>
  <si>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</si>
  <si>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</si>
  <si>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</si>
  <si>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</si>
  <si>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</si>
  <si>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</si>
  <si>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</si>
  <si>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</si>
  <si>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</si>
  <si>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</si>
  <si>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</si>
  <si>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</si>
  <si>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</si>
  <si>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</si>
  <si>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</si>
  <si>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</si>
  <si>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</si>
  <si>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</si>
  <si>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</si>
  <si>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</si>
  <si>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</si>
  <si>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</si>
  <si>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</si>
  <si>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</si>
  <si>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</si>
  <si>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</si>
  <si>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</si>
  <si>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</si>
  <si>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</si>
  <si>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</si>
  <si>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</si>
  <si>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</si>
  <si>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</si>
  <si>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</si>
  <si>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</si>
  <si>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</si>
  <si>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</si>
  <si>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</si>
  <si>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</si>
  <si>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</si>
  <si>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</si>
  <si>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</si>
  <si>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</si>
  <si>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</si>
  <si>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</si>
  <si>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</si>
  <si>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</si>
  <si>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</si>
  <si>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</si>
  <si>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</si>
  <si>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</si>
  <si>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</si>
  <si>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</si>
  <si>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</si>
  <si>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</si>
  <si>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</si>
  <si>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</si>
  <si>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</si>
  <si>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</si>
  <si>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</si>
  <si>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</si>
  <si>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</si>
  <si>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</si>
  <si>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</si>
  <si>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</si>
  <si>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</si>
  <si>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</si>
  <si>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</si>
  <si>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</si>
  <si>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</si>
  <si>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</si>
  <si>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</si>
  <si>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</si>
  <si>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</si>
  <si>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</si>
  <si>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</si>
  <si>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</si>
  <si>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</si>
  <si>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</si>
  <si>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</si>
  <si>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</si>
  <si>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</si>
  <si>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</si>
  <si>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</si>
  <si>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</si>
  <si>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</si>
  <si>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</si>
  <si>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</si>
  <si>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</si>
  <si>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</si>
  <si>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</si>
  <si>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</si>
  <si>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</si>
  <si>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</si>
  <si>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</si>
  <si>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</si>
  <si>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</si>
  <si>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</si>
  <si>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</si>
  <si>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</si>
  <si>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</si>
  <si>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</si>
  <si>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</si>
  <si>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</si>
  <si>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</si>
  <si>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</si>
  <si>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</si>
  <si>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</si>
  <si>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</si>
  <si>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</si>
  <si>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</si>
  <si>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</si>
  <si>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</si>
  <si>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</si>
  <si>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</si>
  <si>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</si>
  <si>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</si>
  <si>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</si>
  <si>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</si>
  <si>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</si>
  <si>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</si>
  <si>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</si>
  <si>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</si>
  <si>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</si>
  <si>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</si>
  <si>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</si>
  <si>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</si>
  <si>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</si>
  <si>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</si>
  <si>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</si>
  <si>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</si>
  <si>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</si>
  <si>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</si>
  <si>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</si>
  <si>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</si>
  <si>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</si>
  <si>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</si>
  <si>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</si>
  <si>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</si>
  <si>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</si>
  <si>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</si>
  <si>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</si>
  <si>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</si>
  <si>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</si>
  <si>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</si>
  <si>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</si>
  <si>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</si>
  <si>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</si>
  <si>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</si>
  <si>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</si>
  <si>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</si>
  <si>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</si>
  <si>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</si>
  <si>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</si>
  <si>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</si>
  <si>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</si>
  <si>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</si>
  <si>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</si>
  <si>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</si>
  <si>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</si>
  <si>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</si>
  <si>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</si>
  <si>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</si>
  <si>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</si>
  <si>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</si>
  <si>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</si>
  <si>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</si>
  <si>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</si>
  <si>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</si>
  <si>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</si>
  <si>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</si>
  <si>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</si>
  <si>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</si>
  <si>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</si>
  <si>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</si>
  <si>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</si>
  <si>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</si>
  <si>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</si>
  <si>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</si>
  <si>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</si>
  <si>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</si>
  <si>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</si>
  <si>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</si>
  <si>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</si>
  <si>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</si>
  <si>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</si>
  <si>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</si>
  <si>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</si>
  <si>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</si>
  <si>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</si>
  <si>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</si>
  <si>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</si>
  <si>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</si>
  <si>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</si>
  <si>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</si>
  <si>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</si>
  <si>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</si>
  <si>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</si>
  <si>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</si>
  <si>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</si>
  <si>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</si>
  <si>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</si>
  <si>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</si>
  <si>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</si>
  <si>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</si>
  <si>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</si>
  <si>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</si>
  <si>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</si>
  <si>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</si>
  <si>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</si>
  <si>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</si>
  <si>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</si>
  <si>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</si>
  <si>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</si>
  <si>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</si>
  <si>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</si>
  <si>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</si>
  <si>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</si>
  <si>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</si>
  <si>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</si>
  <si>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</si>
  <si>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</si>
  <si>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</si>
  <si>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</si>
  <si>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</si>
  <si>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</si>
  <si>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</si>
  <si>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</si>
  <si>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</si>
  <si>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</si>
  <si>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</si>
  <si>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</si>
  <si>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</si>
  <si>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</si>
  <si>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</si>
  <si>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</si>
  <si>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</si>
  <si>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</si>
  <si>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</si>
  <si>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</si>
  <si>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</si>
  <si>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</si>
  <si>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</si>
  <si>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</si>
  <si>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</si>
  <si>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</si>
  <si>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</si>
  <si>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</si>
  <si>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</si>
  <si>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</si>
  <si>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</si>
  <si>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</si>
  <si>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</si>
  <si>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</si>
  <si>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</si>
  <si>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</si>
  <si>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</si>
  <si>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</si>
  <si>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</si>
  <si>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</si>
  <si>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</si>
  <si>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</si>
  <si>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</si>
  <si>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</si>
  <si>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</si>
  <si>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</si>
  <si>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</si>
  <si>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</si>
  <si>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</si>
  <si>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</si>
  <si>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</si>
  <si>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</si>
  <si>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</si>
  <si>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</si>
  <si>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</si>
  <si>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</si>
  <si>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</si>
  <si>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</si>
  <si>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</si>
  <si>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</si>
  <si>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</si>
  <si>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</si>
  <si>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</si>
  <si>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</si>
  <si>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</si>
  <si>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</si>
  <si>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</si>
  <si>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</si>
  <si>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</si>
  <si>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</si>
  <si>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</si>
  <si>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</si>
  <si>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</si>
  <si>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</si>
  <si>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</si>
  <si>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</si>
  <si>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</si>
  <si>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</si>
  <si>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</si>
  <si>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</si>
  <si>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</si>
  <si>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</si>
  <si>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</si>
  <si>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</si>
  <si>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</si>
  <si>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</si>
  <si>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</si>
  <si>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</si>
  <si>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</si>
  <si>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</si>
  <si>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</si>
  <si>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</si>
  <si>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</si>
  <si>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</si>
  <si>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</si>
  <si>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</si>
  <si>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</si>
  <si>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</si>
  <si>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</si>
  <si>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</si>
  <si>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</si>
  <si>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</si>
  <si>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</si>
  <si>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</si>
  <si>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</si>
  <si>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</si>
  <si>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</si>
  <si>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</si>
  <si>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</si>
  <si>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</si>
  <si>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</si>
  <si>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</si>
  <si>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</si>
  <si>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</si>
  <si>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</si>
  <si>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</si>
  <si>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</si>
  <si>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</si>
  <si>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</si>
  <si>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</si>
  <si>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</si>
  <si>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</si>
  <si>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</si>
  <si>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</si>
  <si>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</si>
  <si>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</si>
  <si>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</si>
  <si>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</si>
  <si>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</si>
  <si>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</si>
  <si>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</si>
  <si>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</si>
  <si>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</si>
  <si>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</si>
  <si>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</si>
  <si>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</si>
  <si>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</si>
  <si>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</si>
  <si>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</si>
  <si>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</si>
  <si>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</si>
  <si>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</si>
  <si>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</si>
  <si>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</si>
  <si>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</si>
  <si>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</si>
  <si>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</si>
  <si>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</si>
  <si>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</si>
  <si>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</si>
  <si>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</si>
  <si>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</si>
  <si>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</si>
  <si>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</si>
  <si>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</si>
  <si>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</si>
  <si>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</si>
  <si>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</si>
  <si>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</si>
  <si>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</si>
  <si>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</si>
  <si>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</si>
  <si>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</si>
  <si>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</si>
  <si>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</si>
  <si>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</si>
  <si>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</si>
  <si>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</si>
  <si>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</si>
  <si>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</si>
  <si>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</si>
  <si>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</si>
  <si>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</si>
  <si>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</si>
  <si>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</si>
  <si>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</si>
  <si>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</si>
  <si>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</si>
  <si>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</si>
  <si>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</si>
  <si>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</si>
  <si>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</si>
  <si>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</si>
  <si>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</si>
  <si>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</si>
  <si>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</si>
  <si>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</si>
  <si>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</si>
  <si>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</si>
  <si>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</si>
  <si>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</si>
  <si>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</si>
  <si>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</si>
  <si>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</si>
  <si>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</si>
  <si>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</si>
  <si>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</si>
  <si>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</si>
  <si>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</si>
  <si>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</si>
  <si>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</si>
  <si>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</si>
  <si>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</si>
  <si>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</si>
  <si>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</si>
  <si>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</si>
  <si>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</si>
  <si>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</si>
  <si>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</si>
  <si>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</si>
  <si>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</si>
  <si>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</si>
  <si>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</si>
  <si>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</si>
  <si>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</si>
  <si>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</si>
  <si>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</si>
  <si>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</si>
  <si>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</si>
  <si>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</si>
  <si>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</si>
  <si>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</si>
  <si>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</si>
  <si>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</si>
  <si>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</si>
  <si>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</si>
  <si>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</si>
  <si>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</si>
  <si>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</si>
  <si>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</si>
  <si>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</si>
  <si>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</si>
  <si>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</si>
  <si>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</si>
  <si>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</si>
  <si>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</si>
  <si>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</si>
  <si>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</si>
  <si>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</si>
  <si>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</si>
  <si>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</si>
  <si>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</si>
  <si>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</si>
  <si>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</si>
  <si>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</si>
  <si>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</si>
  <si>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</si>
  <si>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</si>
  <si>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</si>
  <si>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</si>
  <si>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</si>
  <si>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</si>
  <si>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</si>
  <si>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</si>
  <si>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</si>
  <si>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</si>
  <si>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</si>
  <si>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</si>
  <si>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</si>
  <si>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</si>
  <si>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</si>
  <si>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</si>
  <si>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</si>
  <si>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</si>
  <si>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</si>
  <si>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</si>
  <si>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</si>
  <si>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</si>
  <si>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</si>
  <si>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</si>
  <si>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</si>
  <si>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</si>
  <si>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</si>
  <si>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</si>
  <si>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</si>
  <si>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</si>
  <si>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</si>
  <si>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</si>
  <si>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</si>
  <si>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</si>
  <si>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</si>
  <si>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</si>
  <si>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</si>
  <si>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</si>
  <si>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</si>
  <si>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</si>
  <si>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</si>
  <si>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</si>
  <si>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</si>
  <si>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</si>
  <si>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</si>
  <si>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</si>
  <si>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</si>
  <si>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</si>
  <si>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</si>
  <si>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</si>
  <si>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</si>
  <si>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 DE LEANDRO VALLE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</si>
  <si>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</si>
  <si>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</si>
  <si>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</si>
  <si>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</si>
  <si>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</si>
  <si>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</si>
  <si>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</si>
  <si>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</si>
  <si>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</si>
  <si>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</si>
  <si>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</si>
  <si>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</si>
  <si>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</si>
  <si>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</si>
  <si>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</si>
  <si>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</si>
  <si>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</si>
  <si>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</si>
  <si>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</si>
  <si>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</si>
  <si>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</si>
  <si>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</si>
  <si>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</si>
  <si>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</si>
  <si>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</si>
  <si>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</si>
  <si>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</si>
  <si>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</si>
  <si>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</si>
  <si>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</si>
  <si>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</si>
  <si>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</si>
  <si>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</si>
  <si>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</si>
  <si>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</si>
  <si>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</si>
  <si>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</si>
  <si>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</si>
  <si>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</si>
  <si>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</si>
  <si>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</si>
  <si>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</si>
  <si>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</si>
  <si>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</si>
  <si>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</si>
  <si>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EL CARMEN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</si>
  <si>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</si>
  <si>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</si>
  <si>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</si>
  <si>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</si>
  <si>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</si>
  <si>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</si>
  <si>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</si>
  <si>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</si>
  <si>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</si>
  <si>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</si>
  <si>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</si>
  <si>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</si>
  <si>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</si>
  <si>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</si>
  <si>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</si>
  <si>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</si>
  <si>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</si>
  <si>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</si>
  <si>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</si>
  <si>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</si>
  <si>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</si>
  <si>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</si>
  <si>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</si>
  <si>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</si>
  <si>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</si>
  <si>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</si>
  <si>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</si>
  <si>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</si>
  <si>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</si>
  <si>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</si>
  <si>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</si>
  <si>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</si>
  <si>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</si>
  <si>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</si>
  <si>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</si>
  <si>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</si>
  <si>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</si>
  <si>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</si>
  <si>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</si>
  <si>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</si>
  <si>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</si>
  <si>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</si>
  <si>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</si>
  <si>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</si>
  <si>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</si>
  <si>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</si>
  <si>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</si>
  <si>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</si>
  <si>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</si>
  <si>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</si>
  <si>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</si>
  <si>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</si>
  <si>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</si>
  <si>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</si>
  <si>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</si>
  <si>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</si>
  <si>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</si>
  <si>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</si>
  <si>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</si>
  <si>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</si>
  <si>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</si>
  <si>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</si>
  <si>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</si>
  <si>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</si>
  <si>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</si>
  <si>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</si>
  <si>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</si>
  <si>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</si>
  <si>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</si>
  <si>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</si>
  <si>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</si>
  <si>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</si>
  <si>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</si>
  <si>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</si>
  <si>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</si>
  <si>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</si>
  <si>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</si>
  <si>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</si>
  <si>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</si>
  <si>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</si>
  <si>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</si>
  <si>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</si>
  <si>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</si>
  <si>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</si>
  <si>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</si>
  <si>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</si>
  <si>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</si>
  <si>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</si>
  <si>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</si>
  <si>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</si>
  <si>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</si>
  <si>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</si>
  <si>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</si>
  <si>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</si>
  <si>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</si>
  <si>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</si>
  <si>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</si>
  <si>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</si>
  <si>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</si>
  <si>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</si>
  <si>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</si>
  <si>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</si>
  <si>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</si>
  <si>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</si>
  <si>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</si>
  <si>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</si>
  <si>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</si>
  <si>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</si>
  <si>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</si>
  <si>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</si>
  <si>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</si>
  <si>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</si>
  <si>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</si>
  <si>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</si>
  <si>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</si>
  <si>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</si>
  <si>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</si>
  <si>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</si>
  <si>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</si>
  <si>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</si>
  <si>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</si>
  <si>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</si>
  <si>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</si>
  <si>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</si>
  <si>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</si>
  <si>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</si>
  <si>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</si>
  <si>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</si>
  <si>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</si>
  <si>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</si>
  <si>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</si>
  <si>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</si>
  <si>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</si>
  <si>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</si>
  <si>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</si>
  <si>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</si>
  <si>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</si>
  <si>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</si>
  <si>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</si>
  <si>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</si>
  <si>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</si>
  <si>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</si>
  <si>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</si>
  <si>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</si>
  <si>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</si>
  <si>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</si>
  <si>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</si>
  <si>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</si>
  <si>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</si>
  <si>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</si>
  <si>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</si>
  <si>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</si>
  <si>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</si>
  <si>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</si>
  <si>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</si>
  <si>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</si>
  <si>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</si>
  <si>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</si>
  <si>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</si>
  <si>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</si>
  <si>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</si>
  <si>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</si>
  <si>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</si>
  <si>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</si>
  <si>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</si>
  <si>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</si>
  <si>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</si>
  <si>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</si>
  <si>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</si>
  <si>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</si>
  <si>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</si>
  <si>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</si>
  <si>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</si>
  <si>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</si>
  <si>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</si>
  <si>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</si>
  <si>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</si>
  <si>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</si>
  <si>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</si>
  <si>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</si>
  <si>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</si>
  <si>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</si>
  <si>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</si>
  <si>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</si>
  <si>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</si>
  <si>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</si>
  <si>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</si>
  <si>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</si>
  <si>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</si>
  <si>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</si>
  <si>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</si>
  <si>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</si>
  <si>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</si>
  <si>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</si>
  <si>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</si>
  <si>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</si>
  <si>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</si>
  <si>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</si>
  <si>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</si>
  <si>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</si>
  <si>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</si>
  <si>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</si>
  <si>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</si>
  <si>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</si>
  <si>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</si>
  <si>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</si>
  <si>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</si>
  <si>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</si>
  <si>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</si>
  <si>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</si>
  <si>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</si>
  <si>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</si>
  <si>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</si>
  <si>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</si>
  <si>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</si>
  <si>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</si>
  <si>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</si>
  <si>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</si>
  <si>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</si>
  <si>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</si>
  <si>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</si>
  <si>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</si>
  <si>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</si>
  <si>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</si>
  <si>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</si>
  <si>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</si>
  <si>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</si>
  <si>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</si>
  <si>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</si>
  <si>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</si>
  <si>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</si>
  <si>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</si>
  <si>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</si>
  <si>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</si>
  <si>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</si>
  <si>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</si>
  <si>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</si>
  <si>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</si>
  <si>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</si>
  <si>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</si>
  <si>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</si>
  <si>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</si>
  <si>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</si>
  <si>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</si>
  <si>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</si>
  <si>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</si>
  <si>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</si>
  <si>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</si>
  <si>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</si>
  <si>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</si>
  <si>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</si>
  <si>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</si>
  <si>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</si>
  <si>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</si>
  <si>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</si>
  <si>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</si>
  <si>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</si>
  <si>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</si>
  <si>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</si>
  <si>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</si>
  <si>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</si>
  <si>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</si>
  <si>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</si>
  <si>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</si>
  <si>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</si>
  <si>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</si>
  <si>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</si>
  <si>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</si>
  <si>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</si>
  <si>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</si>
  <si>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</si>
  <si>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</si>
  <si>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</si>
  <si>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</si>
  <si>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</si>
  <si>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</si>
  <si>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</si>
  <si>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</si>
  <si>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</si>
  <si>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</si>
  <si>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</si>
  <si>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</si>
  <si>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</si>
  <si>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</si>
  <si>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</si>
  <si>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</si>
  <si>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</si>
  <si>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</si>
  <si>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</si>
  <si>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</si>
  <si>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</si>
  <si>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</si>
  <si>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</si>
  <si>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</si>
  <si>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</si>
  <si>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</si>
  <si>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</si>
  <si>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</si>
  <si>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</si>
  <si>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</si>
  <si>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</si>
  <si>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</si>
  <si>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</si>
  <si>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</si>
  <si>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</si>
  <si>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</si>
  <si>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</si>
  <si>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</si>
  <si>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</si>
  <si>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</si>
  <si>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</si>
  <si>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</si>
  <si>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</si>
  <si>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</si>
  <si>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</si>
  <si>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</si>
  <si>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</si>
  <si>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</si>
  <si>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</si>
  <si>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</si>
  <si>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</si>
  <si>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</si>
  <si>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</si>
  <si>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</si>
  <si>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</si>
  <si>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</si>
  <si>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</si>
  <si>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</si>
  <si>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</si>
  <si>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</si>
  <si>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</si>
  <si>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</si>
  <si>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</si>
  <si>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</si>
  <si>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</si>
  <si>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</si>
  <si>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</si>
  <si>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</si>
  <si>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</si>
  <si>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</si>
  <si>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</si>
  <si>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</si>
  <si>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</si>
  <si>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</si>
  <si>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</si>
  <si>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</si>
  <si>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</si>
  <si>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</si>
  <si>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</si>
  <si>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</si>
  <si>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</si>
  <si>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</si>
  <si>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</si>
  <si>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</si>
  <si>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</si>
  <si>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</si>
  <si>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</si>
  <si>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</si>
  <si>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</si>
  <si>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</si>
  <si>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</si>
  <si>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</si>
  <si>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</si>
  <si>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</si>
  <si>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</si>
  <si>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</si>
  <si>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</si>
  <si>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</si>
  <si>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</si>
  <si>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</si>
  <si>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</si>
  <si>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</si>
  <si>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</si>
  <si>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</si>
  <si>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</si>
  <si>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</si>
  <si>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</si>
  <si>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</si>
  <si>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</si>
  <si>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</si>
  <si>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</si>
  <si>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</si>
  <si>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</si>
  <si>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</si>
  <si>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</si>
  <si>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</si>
  <si>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</si>
  <si>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</si>
  <si>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</si>
  <si>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</si>
  <si>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</si>
  <si>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</si>
  <si>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</si>
  <si>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</si>
  <si>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</si>
  <si>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</si>
  <si>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</si>
  <si>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</si>
  <si>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</si>
  <si>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</si>
  <si>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</si>
  <si>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</si>
  <si>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</si>
  <si>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</si>
  <si>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</si>
  <si>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</si>
  <si>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</si>
  <si>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</si>
  <si>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</si>
  <si>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</si>
  <si>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</si>
  <si>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</si>
  <si>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</si>
  <si>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</si>
  <si>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</si>
  <si>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</si>
  <si>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</si>
  <si>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</si>
  <si>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</si>
  <si>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</si>
  <si>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</si>
  <si>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</si>
  <si>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</si>
  <si>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</si>
  <si>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</si>
  <si>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</si>
  <si>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</si>
  <si>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</si>
  <si>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</si>
  <si>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</si>
  <si>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</si>
  <si>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</si>
  <si>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</si>
  <si>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</si>
  <si>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</si>
  <si>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</si>
  <si>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</si>
  <si>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</si>
  <si>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</si>
  <si>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</si>
  <si>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</si>
  <si>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</si>
  <si>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</si>
  <si>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</si>
  <si>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</si>
  <si>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</si>
  <si>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</si>
  <si>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</si>
  <si>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</si>
  <si>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</si>
  <si>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</si>
  <si>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</si>
  <si>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</si>
  <si>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</si>
  <si>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</si>
  <si>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</si>
  <si>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</si>
  <si>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</si>
  <si>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</si>
  <si>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</si>
  <si>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</si>
  <si>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</si>
  <si>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</si>
  <si>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</si>
  <si>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</si>
  <si>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</si>
  <si>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</si>
  <si>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</si>
  <si>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</si>
  <si>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</si>
  <si>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</si>
  <si>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</si>
  <si>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</si>
  <si>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</si>
  <si>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</si>
  <si>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</si>
  <si>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</si>
  <si>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</si>
  <si>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</si>
  <si>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</si>
  <si>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</si>
  <si>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</si>
  <si>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</si>
  <si>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</si>
  <si>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</si>
  <si>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</si>
  <si>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</si>
  <si>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</si>
  <si>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</si>
  <si>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</si>
  <si>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</si>
  <si>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</si>
  <si>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</si>
  <si>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</si>
  <si>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</si>
  <si>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</si>
  <si>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</si>
  <si>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</si>
  <si>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</si>
  <si>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</si>
  <si>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</si>
  <si>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</si>
  <si>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</si>
  <si>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</si>
  <si>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</si>
  <si>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</si>
  <si>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</si>
  <si>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</si>
  <si>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</si>
  <si>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</si>
  <si>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</si>
  <si>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</si>
  <si>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</si>
  <si>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</si>
  <si>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</si>
  <si>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</si>
  <si>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</si>
  <si>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</si>
  <si>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</si>
  <si>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</si>
  <si>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</si>
  <si>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</si>
  <si>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</si>
  <si>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</si>
  <si>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</si>
  <si>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</si>
  <si>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</si>
  <si>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</si>
  <si>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</si>
  <si>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</si>
  <si>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</si>
  <si>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</si>
  <si>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</si>
  <si>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</si>
  <si>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</si>
  <si>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</si>
  <si>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</si>
  <si>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</si>
  <si>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</si>
  <si>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</si>
  <si>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</si>
  <si>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</si>
  <si>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</si>
  <si>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</si>
  <si>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</si>
  <si>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</si>
  <si>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</si>
  <si>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</si>
  <si>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</si>
  <si>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</si>
  <si>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</si>
  <si>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</si>
  <si>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</si>
  <si>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</si>
  <si>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</si>
  <si>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</si>
  <si>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</si>
  <si>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</si>
  <si>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</si>
  <si>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</si>
  <si>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</si>
  <si>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</si>
  <si>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</si>
  <si>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</si>
  <si>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</si>
  <si>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</si>
  <si>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</si>
  <si>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</si>
  <si>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</si>
  <si>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</si>
  <si>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</si>
  <si>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</si>
  <si>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</si>
  <si>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</si>
  <si>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</si>
  <si>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</si>
  <si>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</si>
  <si>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</si>
  <si>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</si>
  <si>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VILLA TEZOATLÁN DE SEGURA Y LUNA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</si>
  <si>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</si>
  <si>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</si>
  <si>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</si>
  <si>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</si>
  <si>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</si>
  <si>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</si>
  <si>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</si>
  <si>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</si>
  <si>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</si>
  <si>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</si>
  <si>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</si>
  <si>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</si>
  <si>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</si>
  <si>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</si>
  <si>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</si>
  <si>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</si>
  <si>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</si>
  <si>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</si>
  <si>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</si>
  <si>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</si>
  <si>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</si>
  <si>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</si>
  <si>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</si>
  <si>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</si>
  <si>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</si>
  <si>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</si>
  <si>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</si>
  <si>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</si>
  <si>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</si>
  <si>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</si>
  <si>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</si>
  <si>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</si>
  <si>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</si>
  <si>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</si>
  <si>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</si>
  <si>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</si>
  <si>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</si>
  <si>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</si>
  <si>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</si>
  <si>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</si>
  <si>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</si>
  <si>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</si>
  <si>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</si>
  <si>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</si>
  <si>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</si>
  <si>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</si>
  <si>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</si>
  <si>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</si>
  <si>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</si>
  <si>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</si>
  <si>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</si>
  <si>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</si>
  <si>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</si>
  <si>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</si>
  <si>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</si>
  <si>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</si>
  <si>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</si>
  <si>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</si>
  <si>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</si>
  <si>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</si>
  <si>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</si>
  <si>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</si>
  <si>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</si>
  <si>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</si>
  <si>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</si>
  <si>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</si>
  <si>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</si>
  <si>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</si>
  <si>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</si>
  <si>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</si>
  <si>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</si>
  <si>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</si>
  <si>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</si>
  <si>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</si>
  <si>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</si>
  <si>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</si>
  <si>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</si>
  <si>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</si>
  <si>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</si>
  <si>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</si>
  <si>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</si>
  <si>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</si>
  <si>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</si>
  <si>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</si>
  <si>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</si>
  <si>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</si>
  <si>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</si>
  <si>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</si>
  <si>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</si>
  <si>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</si>
  <si>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</si>
  <si>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</si>
  <si>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</si>
  <si>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</si>
  <si>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</si>
  <si>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</si>
  <si>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</si>
  <si>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</si>
  <si>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</si>
  <si>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</si>
  <si>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</si>
  <si>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</si>
  <si>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</si>
  <si>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</si>
  <si>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</si>
  <si>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</si>
  <si>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</si>
  <si>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</si>
  <si>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</si>
  <si>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</si>
  <si>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</si>
  <si>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</si>
  <si>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</si>
  <si>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</si>
  <si>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</si>
  <si>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</si>
  <si>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</si>
  <si>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</si>
  <si>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</si>
  <si>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</si>
  <si>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</si>
  <si>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</si>
  <si>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</si>
  <si>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</si>
  <si>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PUEBLA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</si>
  <si>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</si>
  <si>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</si>
  <si>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</si>
  <si>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</si>
  <si>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</si>
  <si>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</si>
  <si>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</si>
  <si>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</si>
  <si>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</si>
  <si>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</si>
  <si>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</si>
  <si>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</si>
  <si>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</si>
  <si>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</si>
  <si>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</si>
  <si>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</si>
  <si>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</si>
  <si>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</si>
  <si>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</si>
  <si>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</si>
  <si>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</si>
  <si>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</si>
  <si>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</si>
  <si>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</si>
  <si>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</si>
  <si>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</si>
  <si>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</si>
  <si>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</si>
  <si>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</si>
  <si>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</si>
  <si>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</si>
  <si>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</si>
  <si>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</si>
  <si>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</si>
  <si>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</si>
  <si>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</si>
  <si>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</si>
  <si>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</si>
  <si>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</si>
  <si>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</si>
  <si>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</si>
  <si>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</si>
  <si>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</si>
  <si>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</si>
  <si>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</si>
  <si>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</si>
  <si>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</si>
  <si>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</si>
  <si>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</si>
  <si>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</si>
  <si>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</si>
  <si>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</si>
  <si>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</si>
  <si>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</si>
  <si>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</si>
  <si>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</si>
  <si>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</si>
  <si>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</si>
  <si>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</si>
  <si>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</si>
  <si>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</si>
  <si>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</si>
  <si>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</si>
  <si>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</si>
  <si>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</si>
  <si>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</si>
  <si>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</si>
  <si>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</si>
  <si>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</si>
  <si>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</si>
  <si>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</si>
  <si>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</si>
  <si>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</si>
  <si>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</si>
  <si>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</si>
  <si>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</si>
  <si>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</si>
  <si>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</si>
  <si>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</si>
  <si>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</si>
  <si>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</si>
  <si>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</si>
  <si>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</si>
  <si>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</si>
  <si>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</si>
  <si>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</si>
  <si>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</si>
  <si>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</si>
  <si>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</si>
  <si>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</si>
  <si>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</si>
  <si>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</si>
  <si>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</si>
  <si>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</si>
  <si>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</si>
  <si>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</si>
  <si>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</si>
  <si>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</si>
  <si>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</si>
  <si>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</si>
  <si>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</si>
  <si>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</si>
  <si>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</si>
  <si>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</si>
  <si>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</si>
  <si>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</si>
  <si>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</si>
  <si>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</si>
  <si>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</si>
  <si>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</si>
  <si>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</si>
  <si>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</si>
  <si>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</si>
  <si>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QUERÉTARO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</si>
  <si>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</si>
  <si>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</si>
  <si>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</si>
  <si>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</si>
  <si>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</si>
  <si>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</si>
  <si>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</si>
  <si>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</si>
  <si>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</si>
  <si>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</si>
  <si>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</si>
  <si>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CÁRDENAS</t>
  </si>
  <si>
    <t>MOCTEZUMA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</si>
  <si>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</si>
  <si>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</si>
  <si>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</si>
  <si>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</si>
  <si>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</si>
  <si>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</si>
  <si>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</si>
  <si>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</si>
  <si>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</si>
  <si>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</si>
  <si>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</si>
  <si>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</si>
  <si>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</si>
  <si>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</si>
  <si>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</si>
  <si>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SINALOA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</si>
  <si>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</si>
  <si>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</si>
  <si>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</si>
  <si>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</si>
  <si>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</si>
  <si>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</si>
  <si>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</si>
  <si>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</si>
  <si>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</si>
  <si>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</si>
  <si>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</si>
  <si>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</si>
  <si>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</si>
  <si>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</si>
  <si>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</si>
  <si>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</si>
  <si>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</si>
  <si>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</si>
  <si>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</si>
  <si>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</si>
  <si>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</si>
  <si>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</si>
  <si>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</si>
  <si>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</si>
  <si>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</si>
  <si>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</si>
  <si>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</si>
  <si>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</si>
  <si>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</si>
  <si>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</si>
  <si>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</si>
  <si>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</si>
  <si>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</si>
  <si>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</si>
  <si>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</si>
  <si>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</si>
  <si>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</si>
  <si>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</si>
  <si>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</si>
  <si>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</si>
  <si>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</si>
  <si>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</si>
  <si>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</si>
  <si>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</si>
  <si>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</si>
  <si>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</si>
  <si>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</si>
  <si>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</si>
  <si>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</si>
  <si>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</si>
  <si>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</si>
  <si>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</si>
  <si>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</si>
  <si>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</si>
  <si>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</si>
  <si>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</si>
  <si>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</si>
  <si>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</si>
  <si>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</si>
  <si>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</si>
  <si>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</si>
  <si>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</si>
  <si>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</si>
  <si>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</si>
  <si>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</si>
  <si>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</si>
  <si>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</si>
  <si>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</si>
  <si>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</si>
  <si>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</si>
  <si>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</si>
  <si>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</si>
  <si>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</si>
  <si>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</si>
  <si>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</si>
  <si>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</si>
  <si>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</si>
  <si>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</si>
  <si>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</si>
  <si>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</si>
  <si>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</si>
  <si>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</si>
  <si>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</si>
  <si>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</si>
  <si>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</si>
  <si>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</si>
  <si>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</si>
  <si>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</si>
  <si>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</si>
  <si>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</si>
  <si>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</si>
  <si>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</si>
  <si>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</si>
  <si>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</si>
  <si>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</si>
  <si>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</si>
  <si>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</si>
  <si>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</si>
  <si>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</si>
  <si>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</si>
  <si>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</si>
  <si>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</si>
  <si>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</si>
  <si>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</si>
  <si>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</si>
  <si>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</si>
  <si>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</si>
  <si>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</si>
  <si>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</si>
  <si>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</si>
  <si>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</si>
  <si>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</si>
  <si>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</si>
  <si>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</si>
  <si>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</si>
  <si>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</si>
  <si>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</si>
  <si>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</si>
  <si>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</si>
  <si>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</si>
  <si>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</si>
  <si>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</si>
  <si>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</si>
  <si>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</si>
  <si>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</si>
  <si>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</si>
  <si>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</si>
  <si>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</si>
  <si>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</si>
  <si>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</si>
  <si>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</si>
  <si>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</si>
  <si>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</si>
  <si>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</si>
  <si>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</si>
  <si>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</si>
  <si>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</si>
  <si>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</si>
  <si>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</si>
  <si>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</si>
  <si>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TLAXCALA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</si>
  <si>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</si>
  <si>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</si>
  <si>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</si>
  <si>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</si>
  <si>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</si>
  <si>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</si>
  <si>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</si>
  <si>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</si>
  <si>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</si>
  <si>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</si>
  <si>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</si>
  <si>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</si>
  <si>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</si>
  <si>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</si>
  <si>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</si>
  <si>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</si>
  <si>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</si>
  <si>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</si>
  <si>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</si>
  <si>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</si>
  <si>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</si>
  <si>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</si>
  <si>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</si>
  <si>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</si>
  <si>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</si>
  <si>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</si>
  <si>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</si>
  <si>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</si>
  <si>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</si>
  <si>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</si>
  <si>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</si>
  <si>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</si>
  <si>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</si>
  <si>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</si>
  <si>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</si>
  <si>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</si>
  <si>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</si>
  <si>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</si>
  <si>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</si>
  <si>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</si>
  <si>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</si>
  <si>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</si>
  <si>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</si>
  <si>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</si>
  <si>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</si>
  <si>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</si>
  <si>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</si>
  <si>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</si>
  <si>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</si>
  <si>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</si>
  <si>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</si>
  <si>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</si>
  <si>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</si>
  <si>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</si>
  <si>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</si>
  <si>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</si>
  <si>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</si>
  <si>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</si>
  <si>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</si>
  <si>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</si>
  <si>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</si>
  <si>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</si>
  <si>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</si>
  <si>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</si>
  <si>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</si>
  <si>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</si>
  <si>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</si>
  <si>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</si>
  <si>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</si>
  <si>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</si>
  <si>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</si>
  <si>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</si>
  <si>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</si>
  <si>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</si>
  <si>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</si>
  <si>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</si>
  <si>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</si>
  <si>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</si>
  <si>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</si>
  <si>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</si>
  <si>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</si>
  <si>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</si>
  <si>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</si>
  <si>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</si>
  <si>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</si>
  <si>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</si>
  <si>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</si>
  <si>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</si>
  <si>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</si>
  <si>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</si>
  <si>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</si>
  <si>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</si>
  <si>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</si>
  <si>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</si>
  <si>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</si>
  <si>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</si>
  <si>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</si>
  <si>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</si>
  <si>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</si>
  <si>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</si>
  <si>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</si>
  <si>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</si>
  <si>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</si>
  <si>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</si>
  <si>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</si>
  <si>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</si>
  <si>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</si>
  <si>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</si>
  <si>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</si>
  <si>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</si>
  <si>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</si>
  <si>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</si>
  <si>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</si>
  <si>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</si>
  <si>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</si>
  <si>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</si>
  <si>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</si>
  <si>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</si>
  <si>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</si>
  <si>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</si>
  <si>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</si>
  <si>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</si>
  <si>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</si>
  <si>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</si>
  <si>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</si>
  <si>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</si>
  <si>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</si>
  <si>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</si>
  <si>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</si>
  <si>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</si>
  <si>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</si>
  <si>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</si>
  <si>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</si>
  <si>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</si>
  <si>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</si>
  <si>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</si>
  <si>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</si>
  <si>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</si>
  <si>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</si>
  <si>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</si>
  <si>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</si>
  <si>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</si>
  <si>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</si>
  <si>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</si>
  <si>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</si>
  <si>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</si>
  <si>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</si>
  <si>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</si>
  <si>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</si>
  <si>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</si>
  <si>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</si>
  <si>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</si>
  <si>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</si>
  <si>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</si>
  <si>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</si>
  <si>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</si>
  <si>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</si>
  <si>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</si>
  <si>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</si>
  <si>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</si>
  <si>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</si>
  <si>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</si>
  <si>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</si>
  <si>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</si>
  <si>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</si>
  <si>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</si>
  <si>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</si>
  <si>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</si>
  <si>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</si>
  <si>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</si>
  <si>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</si>
  <si>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</si>
  <si>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</si>
  <si>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</si>
  <si>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</si>
  <si>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</si>
  <si>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</si>
  <si>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</si>
  <si>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</si>
  <si>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</si>
  <si>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</si>
  <si>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</si>
  <si>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</si>
  <si>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</si>
  <si>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</si>
  <si>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</si>
  <si>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</si>
  <si>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</si>
  <si>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</si>
  <si>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</si>
  <si>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</si>
  <si>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</si>
  <si>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</si>
  <si>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</si>
  <si>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</si>
  <si>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</si>
  <si>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</si>
  <si>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</si>
  <si>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</si>
  <si>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</si>
  <si>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</si>
  <si>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</si>
  <si>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</si>
  <si>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</si>
  <si>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</si>
  <si>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</si>
  <si>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</si>
  <si>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</si>
  <si>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</si>
  <si>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</si>
  <si>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</si>
  <si>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</si>
  <si>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</si>
  <si>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</si>
  <si>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</si>
  <si>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</si>
  <si>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</si>
  <si>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</si>
  <si>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</si>
  <si>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</si>
  <si>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</si>
  <si>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</si>
  <si>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</si>
  <si>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</si>
  <si>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</si>
  <si>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</si>
  <si>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</si>
  <si>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</si>
  <si>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</si>
  <si>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</si>
  <si>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</si>
  <si>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</si>
  <si>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</si>
  <si>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</si>
  <si>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</si>
  <si>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</si>
  <si>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</si>
  <si>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</si>
  <si>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</si>
  <si>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</si>
  <si>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</si>
  <si>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</si>
  <si>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</si>
  <si>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</si>
  <si>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</si>
  <si>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</si>
  <si>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</si>
  <si>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</si>
  <si>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</si>
  <si>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</si>
  <si>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</si>
  <si>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</si>
  <si>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</si>
  <si>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</si>
  <si>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</si>
  <si>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</si>
  <si>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</si>
  <si>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</si>
  <si>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</si>
  <si>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</si>
  <si>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</si>
  <si>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</si>
  <si>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</si>
  <si>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</si>
  <si>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</si>
  <si>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</si>
  <si>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</si>
  <si>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</si>
  <si>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</si>
  <si>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</si>
  <si>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</si>
  <si>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</si>
  <si>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</si>
  <si>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QUINTANA ROO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</si>
  <si>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</si>
  <si>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</si>
  <si>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</si>
  <si>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</si>
  <si>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</si>
  <si>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</si>
  <si>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</si>
  <si>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</si>
  <si>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</si>
  <si>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</si>
  <si>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</si>
  <si>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</si>
  <si>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</si>
  <si>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</si>
  <si>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</si>
  <si>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</si>
  <si>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</si>
  <si>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</si>
  <si>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</si>
  <si>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</si>
  <si>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</si>
  <si>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</si>
  <si>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</si>
  <si>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</si>
  <si>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</si>
  <si>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</si>
  <si>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</si>
  <si>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</si>
  <si>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</si>
  <si>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</si>
  <si>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</si>
  <si>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</si>
  <si>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</si>
  <si>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</si>
  <si>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</si>
  <si>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</si>
  <si>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</si>
  <si>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</si>
  <si>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</si>
  <si>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</si>
  <si>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</si>
  <si>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</si>
  <si>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</si>
  <si>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</si>
  <si>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</si>
  <si>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</si>
  <si>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</si>
  <si>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</si>
  <si>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</si>
  <si>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</si>
  <si>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</si>
  <si>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</si>
  <si>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</si>
  <si>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</si>
  <si>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</si>
  <si>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</si>
  <si>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</si>
  <si>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</si>
  <si>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</si>
  <si>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</si>
  <si>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</si>
  <si>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</si>
  <si>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</si>
  <si>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</si>
  <si>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</si>
  <si>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</si>
  <si>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</si>
  <si>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</si>
  <si>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</si>
  <si>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</si>
  <si>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</si>
  <si>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</si>
  <si>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</si>
  <si>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</si>
  <si>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</si>
  <si>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</si>
  <si>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</si>
  <si>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</si>
  <si>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</si>
  <si>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</si>
  <si>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</si>
  <si>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TABASCO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</si>
  <si>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</si>
  <si>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</si>
  <si>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</si>
  <si>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</si>
  <si>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</si>
  <si>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</si>
  <si>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</si>
  <si>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</si>
  <si>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</si>
  <si>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</si>
  <si>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ZACATECAS</t>
  </si>
  <si>
    <t>TRANCOSO</t>
  </si>
  <si>
    <t>SANTA MARÍA DE LA PAZ</t>
  </si>
  <si>
    <t>Ciudad de México</t>
  </si>
  <si>
    <t xml:space="preserve">No. de estado seleccionado </t>
  </si>
  <si>
    <t xml:space="preserve">Municipios para el esto  seleccionado </t>
  </si>
  <si>
    <t>Total de Mpios</t>
  </si>
  <si>
    <t xml:space="preserve">Municipio 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</si>
  <si>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</si>
  <si>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</si>
  <si>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</si>
  <si>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</si>
  <si>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</si>
  <si>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</si>
  <si>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</si>
  <si>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</si>
  <si>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</si>
  <si>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</si>
  <si>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BELISARIO DOMINGUEZ</t>
  </si>
  <si>
    <t>BELLA VISTA</t>
  </si>
  <si>
    <t>BENEMÉRITO DE LAS AMÉRICAS</t>
  </si>
  <si>
    <t>BERRIOZÁBAL</t>
  </si>
  <si>
    <t>BOCHIL</t>
  </si>
  <si>
    <t>CACAHOATÁN</t>
  </si>
  <si>
    <t>CAPITÁN LUIS ÁNGEL VIDAL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</si>
  <si>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</si>
  <si>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</si>
  <si>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</si>
  <si>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</si>
  <si>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</si>
  <si>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</si>
  <si>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</si>
  <si>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</si>
  <si>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</si>
  <si>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</si>
  <si>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</si>
  <si>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</si>
  <si>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</si>
  <si>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</si>
  <si>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</si>
  <si>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</si>
  <si>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</si>
  <si>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</si>
  <si>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</si>
  <si>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</si>
  <si>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</si>
  <si>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</si>
  <si>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</si>
  <si>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</si>
  <si>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</si>
  <si>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</si>
  <si>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</si>
  <si>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</si>
  <si>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</si>
  <si>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</si>
  <si>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</si>
  <si>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</si>
  <si>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</si>
  <si>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</si>
  <si>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</si>
  <si>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</si>
  <si>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</si>
  <si>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</si>
  <si>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</si>
  <si>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</si>
  <si>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</si>
  <si>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</si>
  <si>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</si>
  <si>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</si>
  <si>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</si>
  <si>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</si>
  <si>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</si>
  <si>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</si>
  <si>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</si>
  <si>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</si>
  <si>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</si>
  <si>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OCOZOCOAUTLA DE ESPINOSA</t>
  </si>
  <si>
    <t>OSTUACÁN</t>
  </si>
  <si>
    <t>OSUMACINTA</t>
  </si>
  <si>
    <t>OXCHUC</t>
  </si>
  <si>
    <t>PALENQUE</t>
  </si>
  <si>
    <t>PANTELHÓ</t>
  </si>
  <si>
    <t>PICHUCALCO</t>
  </si>
  <si>
    <t>PIJIJIAPAN</t>
  </si>
  <si>
    <t>PUEBLO NUEVO SOLISTAHUACÁN</t>
  </si>
  <si>
    <t>REFORMA</t>
  </si>
  <si>
    <t>RINCÓN CHAMULA SAN PEDRO</t>
  </si>
  <si>
    <t>SABANILLA</t>
  </si>
  <si>
    <t>SALTO DE AGUA</t>
  </si>
  <si>
    <t>SAN ANDRÉS DURAZNAL</t>
  </si>
  <si>
    <t>SAN CRISTÓBAL DE LAS CASAS</t>
  </si>
  <si>
    <t>SAN JUAN CANCUC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</si>
  <si>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</si>
  <si>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</si>
  <si>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</si>
  <si>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</si>
  <si>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</si>
  <si>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</si>
  <si>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</si>
  <si>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</si>
  <si>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</si>
  <si>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</si>
  <si>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SUPRIMIDO. EN LA ACTUALIDAD NO EXISTE MUNICIPIO CON LA CLAVE 0951</t>
  </si>
  <si>
    <t>TAPACHULA</t>
  </si>
  <si>
    <t>TAPALAPA</t>
  </si>
  <si>
    <t>TAPILULA</t>
  </si>
  <si>
    <t>TECPATÁN</t>
  </si>
  <si>
    <t>TENEJAPA</t>
  </si>
  <si>
    <t>TEOPISCA</t>
  </si>
  <si>
    <t>TILA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</si>
  <si>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</si>
  <si>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</si>
  <si>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</si>
  <si>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</si>
  <si>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</si>
  <si>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</si>
  <si>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</si>
  <si>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VILLA COMALTITLÁN</t>
  </si>
  <si>
    <t>VILLA CORZO</t>
  </si>
  <si>
    <t>VILLAFLORES</t>
  </si>
  <si>
    <t>YAJALÓN</t>
  </si>
  <si>
    <t>ZINACANTÁN</t>
  </si>
  <si>
    <t>AHUALULCO DEL SONIDO 13</t>
  </si>
  <si>
    <t>ALAQUINES</t>
  </si>
  <si>
    <t>AQUISMÓN</t>
  </si>
  <si>
    <t>ARMADILLO DE LOS INFANTE</t>
  </si>
  <si>
    <t>AXTLA DE TERRAZAS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</si>
  <si>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</si>
  <si>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</si>
  <si>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</si>
  <si>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</si>
  <si>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</si>
  <si>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</si>
  <si>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</si>
  <si>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</si>
  <si>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ÉBANO</t>
  </si>
  <si>
    <t>EL NARANJO</t>
  </si>
  <si>
    <t>GUADALCÁZAR</t>
  </si>
  <si>
    <t>HUEHUETLÁN</t>
  </si>
  <si>
    <t>MATEHUALA</t>
  </si>
  <si>
    <t>MATLAPA</t>
  </si>
  <si>
    <t>MEXQUITIC DE CARMONA</t>
  </si>
  <si>
    <t>RIOVERDE</t>
  </si>
  <si>
    <t>SALINAS</t>
  </si>
  <si>
    <t>SAN ANTONIO</t>
  </si>
  <si>
    <t>SAN CIRO DE ACOSTA</t>
  </si>
  <si>
    <t>SAN LUIS POTOSÍ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</si>
  <si>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</si>
  <si>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</si>
  <si>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</si>
  <si>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</si>
  <si>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</si>
  <si>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</si>
  <si>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</si>
  <si>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</si>
  <si>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</si>
  <si>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</si>
  <si>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</si>
  <si>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</si>
  <si>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</si>
  <si>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</si>
  <si>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</si>
  <si>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</si>
  <si>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</si>
  <si>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</si>
  <si>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</si>
  <si>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</si>
  <si>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</si>
  <si>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</si>
  <si>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</si>
  <si>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</si>
  <si>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</si>
  <si>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BAJA CALIFORNIA</t>
  </si>
  <si>
    <t>BAJA CALIFORNIA SUR</t>
  </si>
  <si>
    <t>CHIAPAS</t>
  </si>
  <si>
    <t>CIUDAD DE MÉXICO</t>
  </si>
  <si>
    <t>COAHUILA</t>
  </si>
  <si>
    <t>ESTADO DE MÉXICO</t>
  </si>
  <si>
    <t>JALISCO</t>
  </si>
  <si>
    <t>MICHOACÁN</t>
  </si>
  <si>
    <t>NAYARIT</t>
  </si>
  <si>
    <t>NUEVO LEÓN</t>
  </si>
  <si>
    <t>OAXACA</t>
  </si>
  <si>
    <t>SONORA</t>
  </si>
  <si>
    <t>TAMAULIPAS</t>
  </si>
  <si>
    <t>YUCATÁN</t>
  </si>
  <si>
    <t xml:space="preserve">FECHAS PARA SOLICITUD </t>
  </si>
  <si>
    <t xml:space="preserve">FECHAS PARA EDAD </t>
  </si>
  <si>
    <t>RFC:</t>
  </si>
  <si>
    <t xml:space="preserve">*En caso de que aplique </t>
  </si>
  <si>
    <t xml:space="preserve">Relación con los datos personales a tratar </t>
  </si>
  <si>
    <t>Relación del titular con BradesCard</t>
  </si>
  <si>
    <t xml:space="preserve">Derecho </t>
  </si>
  <si>
    <t xml:space="preserve">Petición </t>
  </si>
  <si>
    <t>Documentos o informacion necesaria</t>
  </si>
  <si>
    <t>Comentario 1</t>
  </si>
  <si>
    <t>Comentario 2</t>
  </si>
  <si>
    <t>Comentario 3</t>
  </si>
  <si>
    <t xml:space="preserve">Titular </t>
  </si>
  <si>
    <t xml:space="preserve">Cliente </t>
  </si>
  <si>
    <t xml:space="preserve">Acceso </t>
  </si>
  <si>
    <t>Acceso a expediente</t>
  </si>
  <si>
    <t xml:space="preserve">Identificación Oficial del Titular </t>
  </si>
  <si>
    <t xml:space="preserve">Número de cuenta y/o tarjeta </t>
  </si>
  <si>
    <t xml:space="preserve">Acceso a estado de cuenta </t>
  </si>
  <si>
    <t>Acceso (Otros)</t>
  </si>
  <si>
    <t xml:space="preserve">Rectificación </t>
  </si>
  <si>
    <t xml:space="preserve">Rectificación de fecha de nacimiento </t>
  </si>
  <si>
    <t xml:space="preserve">Cédula fiscal y acta de nacimiento </t>
  </si>
  <si>
    <t>Poner una ventana que diga "dice" y "debe decir"</t>
  </si>
  <si>
    <t xml:space="preserve">Rectificación de nombre </t>
  </si>
  <si>
    <t xml:space="preserve">Rectificación de domicilio </t>
  </si>
  <si>
    <t>Comprobante de domicilio actual</t>
  </si>
  <si>
    <t xml:space="preserve">Rectificación de correo electrónico </t>
  </si>
  <si>
    <t xml:space="preserve">Confirmación desde el correo que se quiere modificar </t>
  </si>
  <si>
    <t xml:space="preserve">Rectificación de número de teléfono </t>
  </si>
  <si>
    <t>Rectificación (Otros )</t>
  </si>
  <si>
    <t xml:space="preserve">Cancelación </t>
  </si>
  <si>
    <t xml:space="preserve">Cancelación de correo electrónico </t>
  </si>
  <si>
    <t>Esta opción no es válida, para cualquier duda o aclaración comunicate a través de nuestros medios de comunicación en www.bradescard.com.mx/</t>
  </si>
  <si>
    <t xml:space="preserve">Cancelación de número de teléfono </t>
  </si>
  <si>
    <t xml:space="preserve">Cancelación de domicilio </t>
  </si>
  <si>
    <t>Cancelación ( Otros )</t>
  </si>
  <si>
    <t xml:space="preserve">Oposición </t>
  </si>
  <si>
    <t>Oposición a promociones</t>
  </si>
  <si>
    <t xml:space="preserve">Oposición a llamadas </t>
  </si>
  <si>
    <t xml:space="preserve">Oposición a estados de cuenta </t>
  </si>
  <si>
    <t>Oposición (Otros )</t>
  </si>
  <si>
    <t xml:space="preserve">Limitar la uso y/o divulgación </t>
  </si>
  <si>
    <t xml:space="preserve">Detalle de su petición </t>
  </si>
  <si>
    <t xml:space="preserve">Revocar el Consentimiento </t>
  </si>
  <si>
    <t>Tercero (representante o apoderado)</t>
  </si>
  <si>
    <t>No cliente</t>
  </si>
  <si>
    <t xml:space="preserve">Posiblemente este no es el derecho que busca ejercer </t>
  </si>
  <si>
    <t xml:space="preserve">Confirmación desde el correo que se quiere Cancelar </t>
  </si>
  <si>
    <t xml:space="preserve">Identificación oficial del Titular
Identificación oficial  del representante
Carta Poder </t>
  </si>
  <si>
    <t xml:space="preserve">Documentos que sustentan la petición </t>
  </si>
  <si>
    <t xml:space="preserve">Número de cuenta y/o tarjeta  del Titular </t>
  </si>
  <si>
    <t xml:space="preserve">Documentos que sustenta la petición </t>
  </si>
  <si>
    <t xml:space="preserve">Documento que sustenta la petición </t>
  </si>
  <si>
    <t xml:space="preserve">Cédula fiscal y acta de nacimiento del Titular </t>
  </si>
  <si>
    <t xml:space="preserve">Confirmación desde el correo que se quiere Modificar </t>
  </si>
  <si>
    <t xml:space="preserve">Comprobante actual de teléfono (Titular) </t>
  </si>
  <si>
    <t xml:space="preserve">Comprobante actual de domicilio (Titular) </t>
  </si>
  <si>
    <t>Comprobante actual de domicilio (Titular)</t>
  </si>
  <si>
    <t>Comprobante actual de teléfono</t>
  </si>
  <si>
    <t xml:space="preserve">Comprobante actual de domicilio </t>
  </si>
  <si>
    <t xml:space="preserve">Rectificación fecha de nacimiento </t>
  </si>
  <si>
    <t>Comprobante  actual de teléfono (Titular)</t>
  </si>
  <si>
    <t xml:space="preserve">Comprobante actual de teléfono </t>
  </si>
  <si>
    <t>Comprobante actual de domicilio</t>
  </si>
  <si>
    <t>Posiblemente el Derecho que busca ejercer es el de Oposición</t>
  </si>
  <si>
    <t xml:space="preserve">Marca con X si el estado de cuenta debe ser Timbrado </t>
  </si>
  <si>
    <t xml:space="preserve">Posiblemente el Derecho que busca ejercer es el de Cancelación </t>
  </si>
  <si>
    <t xml:space="preserve">Indica mes y año de los estados de cuenta a solicitar </t>
  </si>
  <si>
    <t xml:space="preserve">*Si es mas de un estado de cuenta favor de indicarlo </t>
  </si>
  <si>
    <t xml:space="preserve">Descripción clara y precisa de a lo que se quiere Acceder </t>
  </si>
  <si>
    <t xml:space="preserve">Descripción clara y precisa de que se quiere Rectificar </t>
  </si>
  <si>
    <t xml:space="preserve">Descripción clara y precisa de a lo que se quiere Oponer </t>
  </si>
  <si>
    <t xml:space="preserve">Motivos de su Oposición </t>
  </si>
  <si>
    <t xml:space="preserve">Motivos de Oposición </t>
  </si>
  <si>
    <t xml:space="preserve">Descripción clara y precisa de a lo que se quiere Cancelar </t>
  </si>
  <si>
    <t xml:space="preserve">Descripción clara y precisa de lo que se quiere Cancelar </t>
  </si>
  <si>
    <t xml:space="preserve">Motivos por los que ejerce el presente derecho </t>
  </si>
  <si>
    <t xml:space="preserve">Descripción clara y precisa de lo que se quiere Rectificar </t>
  </si>
  <si>
    <t xml:space="preserve">Descripción clara y precisa de a lo que se quiere Acceder  </t>
  </si>
  <si>
    <t>Detalle de su petición (opcional)</t>
  </si>
  <si>
    <t xml:space="preserve">Relación con los datos a tratar </t>
  </si>
  <si>
    <t>Opción</t>
  </si>
  <si>
    <t xml:space="preserve">Opción seleccionada </t>
  </si>
  <si>
    <t xml:space="preserve">Relación con BradesCard: </t>
  </si>
  <si>
    <t xml:space="preserve">Relación con BradesCard </t>
  </si>
  <si>
    <t xml:space="preserve">Combinación Seleccionada </t>
  </si>
  <si>
    <t xml:space="preserve">Tipo de solicitud </t>
  </si>
  <si>
    <t xml:space="preserve">Tipos de Solicitud </t>
  </si>
  <si>
    <t xml:space="preserve">Tipos de peticiónes </t>
  </si>
  <si>
    <t xml:space="preserve">Buscador de tipo solicitud </t>
  </si>
  <si>
    <t>Acceso:</t>
  </si>
  <si>
    <t>Rectificación:</t>
  </si>
  <si>
    <t>Cancelación:</t>
  </si>
  <si>
    <t xml:space="preserve">Acción a tomar </t>
  </si>
  <si>
    <t xml:space="preserve">Limitar el uso y/o divulgación </t>
  </si>
  <si>
    <t xml:space="preserve">Documentos y/o Información que se deberán adjuntar a la solicitud </t>
  </si>
  <si>
    <t xml:space="preserve">Derecho que desea presentar: </t>
  </si>
  <si>
    <t>Relación con los datos a tratar:</t>
  </si>
  <si>
    <r>
      <t>Rectificación:</t>
    </r>
    <r>
      <rPr>
        <sz val="11"/>
        <color rgb="FF000000"/>
        <rFont val="Calibri"/>
        <family val="2"/>
        <scheme val="minor"/>
      </rPr>
      <t xml:space="preserve"> El titular tiene derecho a solicitar y obtener la rectificación de sus datos personales inexactos o incompletos sometidos a tratamiento por el responsable.</t>
    </r>
  </si>
  <si>
    <r>
      <t>Cancelación:</t>
    </r>
    <r>
      <rPr>
        <sz val="11"/>
        <color rgb="FF000000"/>
        <rFont val="Calibri"/>
        <family val="2"/>
        <scheme val="minor"/>
      </rPr>
      <t xml:space="preserve"> El titular tiene derecho a solicitar y obtener gratuitamente la cancelación de sus datos personales cuando el tratamiento de los mismos no se ajuste a lo dispuesto en la ley de datos o hayan dejado de ser necesarios o pertinentes para la finalidad en la cual hubieran sido recabados o registrados por el responsable de la base de datos.</t>
    </r>
  </si>
  <si>
    <r>
      <t>Oposición:</t>
    </r>
    <r>
      <rPr>
        <sz val="11"/>
        <color rgb="FF000000"/>
        <rFont val="Calibri"/>
        <family val="2"/>
        <scheme val="minor"/>
      </rPr>
      <t xml:space="preserve"> Manifestación de voluntad del titular que pone en conocimiento del responsable de la base de datos o tratamiento, su deseo de que sus datos personales no sean objeto de un concreto tratamiento</t>
    </r>
  </si>
  <si>
    <t>Limitar el uso y/o divulgación</t>
  </si>
  <si>
    <t>Revocar el consentimiento</t>
  </si>
  <si>
    <t xml:space="preserve">Petición que desea presenta: </t>
  </si>
  <si>
    <t xml:space="preserve">Descripción de la petición </t>
  </si>
  <si>
    <t xml:space="preserve">Datos del Titular </t>
  </si>
  <si>
    <t xml:space="preserve">Datos del derecho a ejercer </t>
  </si>
  <si>
    <t>Información</t>
  </si>
  <si>
    <t>Datos de contacto:</t>
  </si>
  <si>
    <t>OTRO</t>
  </si>
  <si>
    <t>Limitar el uso y/o divulgación: El titular tiene la elección y el derecho en cualquier momento, de prohibir al Responsable que proporcione y/o transfiera sus datos personales a terceras mediante el procedimiento señalado en el Aviso de Privacidad</t>
  </si>
  <si>
    <t>Revocar el consentimiento: El titular podrá revocar en cualquier momento su consentimiento al tratamiento de sus datos personales.</t>
  </si>
  <si>
    <t xml:space="preserve">Revocación del consentimiento </t>
  </si>
  <si>
    <t>*En dado caso, se le informará si es necesario algún otro documento o información que usted deberá proporcionar de conformidad con la LFPDPPP.</t>
  </si>
  <si>
    <t>Día</t>
  </si>
  <si>
    <r>
      <t>Acceso:</t>
    </r>
    <r>
      <rPr>
        <sz val="11"/>
        <color rgb="FF000000"/>
        <rFont val="Calibri"/>
        <family val="2"/>
        <scheme val="minor"/>
      </rPr>
      <t xml:space="preserve"> El Titular tiene derecho a solicitar y obtener información de sus datos personales sometidos a tratamiento por el responsable de la base de datos.</t>
    </r>
  </si>
  <si>
    <t xml:space="preserve">Transferencia de datos personales </t>
  </si>
  <si>
    <t xml:space="preserve">Tipos de peticion </t>
  </si>
  <si>
    <t xml:space="preserve">Buscador de tipo de petición </t>
  </si>
  <si>
    <t xml:space="preserve">Día </t>
  </si>
  <si>
    <t>PÚBLICO</t>
  </si>
  <si>
    <t>Nombre Completo del Titular y/o Solicitante</t>
  </si>
  <si>
    <t xml:space="preserve">Apellido Paterno </t>
  </si>
  <si>
    <t xml:space="preserve">Apellido Materno </t>
  </si>
  <si>
    <t>Fecha de Nacimiento</t>
  </si>
  <si>
    <t>Mes</t>
  </si>
  <si>
    <t>Número Ext./Int.</t>
  </si>
  <si>
    <r>
      <t xml:space="preserve">Nombre del Apoderado o Representante Legal  </t>
    </r>
    <r>
      <rPr>
        <b/>
        <sz val="7"/>
        <color rgb="FFFF0000"/>
        <rFont val="Times New Roman"/>
        <family val="1"/>
      </rPr>
      <t xml:space="preserve">*Solo si el solicitante no es el titular de los datos personales </t>
    </r>
  </si>
  <si>
    <t>Teléfono Fijo (10 dígitos)</t>
  </si>
  <si>
    <t>Teléfono Móvil (10 dígitos)</t>
  </si>
  <si>
    <t xml:space="preserve">Correo Electrónico </t>
  </si>
  <si>
    <t>La información contenida en este documento es clasificada por BradesCard México para uso del personal administrativo y por tanto no puede  ser reproducido, transcrito, manipulados y/o divulgado sin previa autorización escrita por el Director.</t>
  </si>
  <si>
    <t>Mod.: 5404-134E          Versão: 07/2019</t>
  </si>
  <si>
    <t>Fecha de solicitud</t>
  </si>
  <si>
    <t xml:space="preserve">Lugar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</si>
</sst>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Wingdings 2"/>
      <family val="1"/>
      <charset val="2"/>
    </font>
    <font>
      <sz val="9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4C0000"/>
      <name val="Times New Roman"/>
      <family val="1"/>
    </font>
    <font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sz val="10"/>
      <name val="Times New Roman"/>
      <family val="1"/>
    </font>
    <font>
      <sz val="8.5"/>
      <color theme="1"/>
      <name val="Times New Roman"/>
      <family val="1"/>
    </font>
    <font>
      <sz val="6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5" fillId="0" borderId="0" xfId="0" applyFont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9" borderId="2" xfId="0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" fillId="2" borderId="1" xfId="0" applyFont="1" applyFill="1" applyBorder="1" applyProtection="1">
      <protection hidden="1"/>
    </xf>
    <xf numFmtId="0" fontId="5" fillId="0" borderId="0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7" fillId="11" borderId="2" xfId="0" applyFont="1" applyFill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2" fillId="2" borderId="0" xfId="0" applyFont="1" applyFill="1" applyBorder="1" applyProtection="1">
      <protection hidden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0" xfId="0" applyFont="1" applyFill="1" applyBorder="1" applyProtection="1">
      <protection hidden="1"/>
    </xf>
    <xf numFmtId="0" fontId="8" fillId="0" borderId="2" xfId="0" applyFont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top" wrapText="1"/>
    </xf>
    <xf numFmtId="0" fontId="8" fillId="11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1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Protection="1">
      <protection hidden="1"/>
    </xf>
    <xf numFmtId="0" fontId="5" fillId="0" borderId="0" xfId="0" applyFont="1" applyFill="1" applyAlignment="1" applyProtection="1">
      <protection hidden="1"/>
    </xf>
    <xf numFmtId="0" fontId="7" fillId="0" borderId="0" xfId="0" applyFont="1"/>
    <xf numFmtId="0" fontId="5" fillId="14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vertical="top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11" borderId="0" xfId="0" applyFont="1" applyFill="1" applyProtection="1">
      <protection hidden="1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22" fillId="2" borderId="0" xfId="0" applyFont="1" applyFill="1" applyBorder="1" applyAlignment="1" applyProtection="1">
      <alignment vertical="top" wrapText="1"/>
      <protection hidden="1"/>
    </xf>
    <xf numFmtId="0" fontId="18" fillId="2" borderId="0" xfId="0" applyFont="1" applyFill="1" applyBorder="1" applyAlignment="1" applyProtection="1">
      <alignment horizontal="center" vertical="top"/>
      <protection hidden="1"/>
    </xf>
    <xf numFmtId="0" fontId="22" fillId="2" borderId="0" xfId="0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alignment vertical="center" wrapText="1"/>
      <protection hidden="1"/>
    </xf>
    <xf numFmtId="0" fontId="19" fillId="2" borderId="0" xfId="0" applyFont="1" applyFill="1" applyBorder="1" applyAlignment="1" applyProtection="1">
      <alignment vertical="top" wrapText="1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21" fillId="2" borderId="0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5" fillId="0" borderId="2" xfId="0" applyFont="1" applyFill="1" applyBorder="1" applyAlignment="1" applyProtection="1">
      <protection hidden="1"/>
    </xf>
    <xf numFmtId="0" fontId="1" fillId="2" borderId="27" xfId="0" applyFont="1" applyFill="1" applyBorder="1" applyProtection="1">
      <protection hidden="1"/>
    </xf>
    <xf numFmtId="0" fontId="5" fillId="2" borderId="27" xfId="0" applyFont="1" applyFill="1" applyBorder="1" applyProtection="1">
      <protection hidden="1"/>
    </xf>
    <xf numFmtId="0" fontId="2" fillId="2" borderId="27" xfId="0" applyFont="1" applyFill="1" applyBorder="1" applyProtection="1">
      <protection hidden="1"/>
    </xf>
    <xf numFmtId="0" fontId="2" fillId="2" borderId="9" xfId="0" applyFont="1" applyFill="1" applyBorder="1" applyAlignment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27" xfId="0" applyFont="1" applyFill="1" applyBorder="1" applyAlignment="1" applyProtection="1">
      <protection hidden="1"/>
    </xf>
    <xf numFmtId="0" fontId="2" fillId="2" borderId="27" xfId="0" applyFont="1" applyFill="1" applyBorder="1" applyAlignment="1" applyProtection="1">
      <alignment vertical="top"/>
      <protection hidden="1"/>
    </xf>
    <xf numFmtId="0" fontId="2" fillId="2" borderId="30" xfId="0" applyFont="1" applyFill="1" applyBorder="1" applyProtection="1">
      <protection hidden="1"/>
    </xf>
    <xf numFmtId="0" fontId="2" fillId="2" borderId="26" xfId="0" applyFont="1" applyFill="1" applyBorder="1" applyAlignment="1" applyProtection="1">
      <alignment vertical="top"/>
      <protection hidden="1"/>
    </xf>
    <xf numFmtId="0" fontId="6" fillId="2" borderId="30" xfId="0" applyFont="1" applyFill="1" applyBorder="1" applyAlignment="1" applyProtection="1">
      <protection hidden="1"/>
    </xf>
    <xf numFmtId="0" fontId="6" fillId="2" borderId="27" xfId="0" applyFont="1" applyFill="1" applyBorder="1" applyAlignment="1" applyProtection="1">
      <protection hidden="1"/>
    </xf>
    <xf numFmtId="0" fontId="24" fillId="2" borderId="9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2" fillId="0" borderId="27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2" fillId="2" borderId="31" xfId="0" applyFont="1" applyFill="1" applyBorder="1" applyAlignment="1" applyProtection="1">
      <alignment vertical="top"/>
      <protection hidden="1"/>
    </xf>
    <xf numFmtId="0" fontId="2" fillId="2" borderId="9" xfId="0" applyFont="1" applyFill="1" applyBorder="1" applyAlignment="1" applyProtection="1">
      <alignment vertical="center" shrinkToFit="1"/>
    </xf>
    <xf numFmtId="0" fontId="27" fillId="2" borderId="29" xfId="0" applyFont="1" applyFill="1" applyBorder="1" applyAlignment="1" applyProtection="1">
      <alignment horizontal="left"/>
      <protection hidden="1"/>
    </xf>
    <xf numFmtId="0" fontId="27" fillId="2" borderId="0" xfId="0" applyFont="1" applyFill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0" fontId="2" fillId="0" borderId="22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23" xfId="0" applyFont="1" applyFill="1" applyBorder="1" applyAlignment="1" applyProtection="1">
      <alignment horizontal="center" vertical="top" wrapText="1"/>
      <protection hidden="1"/>
    </xf>
    <xf numFmtId="0" fontId="2" fillId="0" borderId="26" xfId="0" applyFont="1" applyFill="1" applyBorder="1" applyAlignment="1" applyProtection="1">
      <alignment horizontal="left" vertical="center" wrapText="1"/>
      <protection hidden="1"/>
    </xf>
    <xf numFmtId="0" fontId="2" fillId="0" borderId="9" xfId="0" applyFont="1" applyFill="1" applyBorder="1" applyAlignment="1" applyProtection="1">
      <alignment horizontal="left" vertical="center" wrapText="1"/>
      <protection hidden="1"/>
    </xf>
    <xf numFmtId="0" fontId="2" fillId="0" borderId="21" xfId="0" applyFont="1" applyFill="1" applyBorder="1" applyAlignment="1" applyProtection="1">
      <alignment horizontal="left"/>
      <protection hidden="1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0" borderId="26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19" fillId="2" borderId="1" xfId="0" applyFont="1" applyFill="1" applyBorder="1" applyAlignment="1" applyProtection="1">
      <alignment horizontal="left" vertical="justify"/>
      <protection hidden="1"/>
    </xf>
    <xf numFmtId="0" fontId="25" fillId="2" borderId="27" xfId="0" applyFont="1" applyFill="1" applyBorder="1" applyAlignment="1" applyProtection="1">
      <alignment horizontal="center" vertical="top" wrapText="1"/>
      <protection locked="0" hidden="1"/>
    </xf>
    <xf numFmtId="0" fontId="25" fillId="2" borderId="30" xfId="0" applyFont="1" applyFill="1" applyBorder="1" applyAlignment="1" applyProtection="1">
      <alignment horizontal="center" vertical="top" wrapText="1"/>
      <protection locked="0" hidden="1"/>
    </xf>
    <xf numFmtId="0" fontId="2" fillId="2" borderId="9" xfId="0" applyFont="1" applyFill="1" applyBorder="1" applyAlignment="1" applyProtection="1">
      <alignment horizontal="left" vertical="top"/>
      <protection hidden="1"/>
    </xf>
    <xf numFmtId="0" fontId="2" fillId="2" borderId="22" xfId="0" applyFont="1" applyFill="1" applyBorder="1" applyAlignment="1" applyProtection="1">
      <alignment horizontal="left" vertical="top"/>
      <protection hidden="1"/>
    </xf>
    <xf numFmtId="0" fontId="25" fillId="2" borderId="26" xfId="0" applyFont="1" applyFill="1" applyBorder="1" applyAlignment="1" applyProtection="1">
      <alignment horizontal="left" vertical="top" wrapText="1"/>
      <protection hidden="1"/>
    </xf>
    <xf numFmtId="0" fontId="25" fillId="2" borderId="9" xfId="0" applyFont="1" applyFill="1" applyBorder="1" applyAlignment="1" applyProtection="1">
      <alignment horizontal="left" vertical="top" wrapText="1"/>
      <protection hidden="1"/>
    </xf>
    <xf numFmtId="0" fontId="25" fillId="2" borderId="22" xfId="0" applyFont="1" applyFill="1" applyBorder="1" applyAlignment="1" applyProtection="1">
      <alignment horizontal="left" vertical="top" wrapText="1"/>
      <protection hidden="1"/>
    </xf>
    <xf numFmtId="0" fontId="25" fillId="2" borderId="31" xfId="0" applyFont="1" applyFill="1" applyBorder="1" applyAlignment="1" applyProtection="1">
      <alignment horizontal="center" vertical="top" wrapText="1"/>
      <protection locked="0" hidden="1"/>
    </xf>
    <xf numFmtId="0" fontId="2" fillId="2" borderId="26" xfId="0" applyFont="1" applyFill="1" applyBorder="1" applyAlignment="1" applyProtection="1">
      <alignment horizontal="left" vertical="top"/>
      <protection hidden="1"/>
    </xf>
    <xf numFmtId="0" fontId="25" fillId="2" borderId="31" xfId="0" applyFont="1" applyFill="1" applyBorder="1" applyAlignment="1" applyProtection="1">
      <alignment horizontal="left" vertical="top"/>
      <protection locked="0" hidden="1"/>
    </xf>
    <xf numFmtId="0" fontId="25" fillId="2" borderId="27" xfId="0" applyFont="1" applyFill="1" applyBorder="1" applyAlignment="1" applyProtection="1">
      <alignment horizontal="left" vertical="top"/>
      <protection locked="0" hidden="1"/>
    </xf>
    <xf numFmtId="0" fontId="25" fillId="2" borderId="27" xfId="0" applyFont="1" applyFill="1" applyBorder="1" applyAlignment="1" applyProtection="1">
      <alignment horizontal="center" vertical="top"/>
      <protection locked="0" hidden="1"/>
    </xf>
    <xf numFmtId="0" fontId="25" fillId="2" borderId="30" xfId="0" applyFont="1" applyFill="1" applyBorder="1" applyAlignment="1" applyProtection="1">
      <alignment horizontal="center" vertical="top"/>
      <protection locked="0" hidden="1"/>
    </xf>
    <xf numFmtId="0" fontId="25" fillId="2" borderId="31" xfId="0" applyFont="1" applyFill="1" applyBorder="1" applyAlignment="1" applyProtection="1">
      <alignment horizontal="center" vertical="top"/>
      <protection locked="0" hidden="1"/>
    </xf>
    <xf numFmtId="0" fontId="25" fillId="2" borderId="21" xfId="0" applyFont="1" applyFill="1" applyBorder="1" applyAlignment="1" applyProtection="1">
      <alignment horizontal="center"/>
      <protection locked="0" hidden="1"/>
    </xf>
    <xf numFmtId="0" fontId="25" fillId="2" borderId="1" xfId="0" applyFont="1" applyFill="1" applyBorder="1" applyAlignment="1" applyProtection="1">
      <alignment horizontal="center"/>
      <protection locked="0" hidden="1"/>
    </xf>
    <xf numFmtId="0" fontId="25" fillId="2" borderId="23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19" fillId="2" borderId="24" xfId="0" applyFont="1" applyFill="1" applyBorder="1" applyAlignment="1" applyProtection="1">
      <alignment horizontal="left" vertical="justify"/>
      <protection hidden="1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2" fillId="2" borderId="22" xfId="0" applyFont="1" applyFill="1" applyBorder="1" applyAlignment="1" applyProtection="1">
      <alignment horizontal="left"/>
      <protection hidden="1"/>
    </xf>
    <xf numFmtId="0" fontId="25" fillId="2" borderId="27" xfId="0" applyFont="1" applyFill="1" applyBorder="1" applyAlignment="1" applyProtection="1">
      <alignment horizontal="left"/>
      <protection locked="0" hidden="1"/>
    </xf>
    <xf numFmtId="0" fontId="25" fillId="2" borderId="30" xfId="0" applyFont="1" applyFill="1" applyBorder="1" applyAlignment="1" applyProtection="1">
      <alignment horizontal="left"/>
      <protection locked="0" hidden="1"/>
    </xf>
    <xf numFmtId="0" fontId="15" fillId="2" borderId="29" xfId="0" applyFont="1" applyFill="1" applyBorder="1" applyAlignment="1" applyProtection="1">
      <alignment horizontal="justify" vertical="top" wrapText="1"/>
      <protection hidden="1"/>
    </xf>
    <xf numFmtId="0" fontId="15" fillId="2" borderId="0" xfId="0" applyFont="1" applyFill="1" applyBorder="1" applyAlignment="1" applyProtection="1">
      <alignment horizontal="justify" vertical="top" wrapText="1"/>
      <protection hidden="1"/>
    </xf>
    <xf numFmtId="0" fontId="15" fillId="2" borderId="1" xfId="0" applyFont="1" applyFill="1" applyBorder="1" applyAlignment="1" applyProtection="1">
      <alignment horizontal="justify" vertical="top" wrapText="1"/>
      <protection hidden="1"/>
    </xf>
    <xf numFmtId="0" fontId="4" fillId="2" borderId="29" xfId="0" applyFont="1" applyFill="1" applyBorder="1" applyAlignment="1" applyProtection="1">
      <alignment horizontal="center" vertical="top" wrapText="1"/>
      <protection hidden="1"/>
    </xf>
    <xf numFmtId="0" fontId="4" fillId="2" borderId="27" xfId="0" applyFont="1" applyFill="1" applyBorder="1" applyAlignment="1" applyProtection="1">
      <alignment horizontal="center" vertical="top" wrapText="1"/>
      <protection hidden="1"/>
    </xf>
    <xf numFmtId="0" fontId="19" fillId="0" borderId="28" xfId="0" applyFont="1" applyFill="1" applyBorder="1" applyAlignment="1" applyProtection="1">
      <alignment horizontal="left"/>
      <protection hidden="1"/>
    </xf>
    <xf numFmtId="0" fontId="5" fillId="2" borderId="26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5" fillId="2" borderId="31" xfId="0" applyFont="1" applyFill="1" applyBorder="1" applyAlignment="1" applyProtection="1">
      <alignment horizontal="center"/>
      <protection locked="0" hidden="1"/>
    </xf>
    <xf numFmtId="0" fontId="25" fillId="2" borderId="27" xfId="0" applyFont="1" applyFill="1" applyBorder="1" applyAlignment="1" applyProtection="1">
      <alignment horizontal="center"/>
      <protection locked="0" hidden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2" borderId="31" xfId="0" applyFont="1" applyFill="1" applyBorder="1" applyAlignment="1" applyProtection="1">
      <alignment horizontal="center" vertical="center" shrinkToFit="1"/>
    </xf>
    <xf numFmtId="0" fontId="19" fillId="2" borderId="28" xfId="0" applyFont="1" applyFill="1" applyBorder="1" applyAlignment="1" applyProtection="1">
      <alignment horizontal="left" vertical="justify"/>
      <protection hidden="1"/>
    </xf>
    <xf numFmtId="0" fontId="23" fillId="0" borderId="0" xfId="0" applyFont="1" applyFill="1" applyBorder="1" applyAlignment="1" applyProtection="1">
      <alignment horizontal="justify" vertical="center" wrapText="1"/>
      <protection hidden="1"/>
    </xf>
    <xf numFmtId="0" fontId="23" fillId="0" borderId="27" xfId="0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justify" vertical="center" wrapText="1"/>
      <protection hidden="1"/>
    </xf>
    <xf numFmtId="0" fontId="19" fillId="2" borderId="0" xfId="0" applyFont="1" applyFill="1" applyBorder="1" applyAlignment="1" applyProtection="1">
      <alignment horizontal="left" vertical="justify"/>
      <protection hidden="1"/>
    </xf>
    <xf numFmtId="0" fontId="26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0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0" fillId="0" borderId="27" xfId="0" applyFont="1" applyFill="1" applyBorder="1" applyAlignment="1" applyProtection="1">
      <alignment horizontal="center" vertical="top" wrapText="1"/>
      <protection hidden="1"/>
    </xf>
    <xf numFmtId="0" fontId="20" fillId="0" borderId="30" xfId="0" applyFont="1" applyFill="1" applyBorder="1" applyAlignment="1" applyProtection="1">
      <alignment horizontal="center" vertical="top" wrapText="1"/>
      <protection hidden="1"/>
    </xf>
    <xf numFmtId="0" fontId="0" fillId="10" borderId="2" xfId="0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hidden="1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10" fillId="10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AFD"/>
      <color rgb="FFECF4FA"/>
      <color rgb="FFFCFDFE"/>
      <color rgb="FFF9F9F9"/>
      <color rgb="FFF8F8F8"/>
      <color rgb="FF4C0000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16" dropStyle="combo" dx="16" fmlaLink="Fechas!$C$4" fmlaRange="Fechas!$C$8:$C$39" sel="1" val="0"/>
</file>

<file path=xl/ctrlProps/ctrlProp10.xml><?xml version="1.0" encoding="utf-8"?>
<formControlPr xmlns="http://schemas.microsoft.com/office/spreadsheetml/2009/9/main" objectType="Drop" dropStyle="combo" dx="16" fmlaLink="'Datos Principales'!$E$10" fmlaRange="'Datos Principales'!$F$4:$F$6" sel="1" val="0"/>
</file>

<file path=xl/ctrlProps/ctrlProp11.xml><?xml version="1.0" encoding="utf-8"?>
<formControlPr xmlns="http://schemas.microsoft.com/office/spreadsheetml/2009/9/main" objectType="Drop" dropStyle="combo" dx="16" fmlaLink="'Datos Principales'!$B$26" fmlaRange="'Datos Principales'!$C$16:$C$22" sel="1" val="0"/>
</file>

<file path=xl/ctrlProps/ctrlProp12.xml><?xml version="1.0" encoding="utf-8"?>
<formControlPr xmlns="http://schemas.microsoft.com/office/spreadsheetml/2009/9/main" objectType="Drop" dropStyle="combo" dx="16" fmlaLink="'Tipo de petición'!$B$17:$D$17" fmlaRange="'Tipo de petición'!$G$16:$G$23" sel="1" val="0"/>
</file>

<file path=xl/ctrlProps/ctrlProp2.xml><?xml version="1.0" encoding="utf-8"?>
<formControlPr xmlns="http://schemas.microsoft.com/office/spreadsheetml/2009/9/main" objectType="Drop" dropLines="13" dropStyle="combo" dx="16" fmlaLink="Fechas!$D$4" fmlaRange="Fechas!$D$8:$D$20" sel="1" val="0"/>
</file>

<file path=xl/ctrlProps/ctrlProp3.xml><?xml version="1.0" encoding="utf-8"?>
<formControlPr xmlns="http://schemas.microsoft.com/office/spreadsheetml/2009/9/main" objectType="Drop" dropStyle="combo" dx="16" fmlaLink="Fechas!$E$4" fmlaRange="Fechas!$E$8:$E$20" sel="1" val="0"/>
</file>

<file path=xl/ctrlProps/ctrlProp4.xml><?xml version="1.0" encoding="utf-8"?>
<formControlPr xmlns="http://schemas.microsoft.com/office/spreadsheetml/2009/9/main" objectType="Drop" dropLines="20" dropStyle="combo" dx="16" fmlaLink="'Edo,Mpio'!$B$2" fmlaRange="'Edo,Mpio'!$F$6:$F$38" sel="1" val="0"/>
</file>

<file path=xl/ctrlProps/ctrlProp5.xml><?xml version="1.0" encoding="utf-8"?>
<formControlPr xmlns="http://schemas.microsoft.com/office/spreadsheetml/2009/9/main" objectType="Drop" dropLines="25" dropStyle="combo" dx="16" fmlaRange="'Edo,Mpio'!$B$7:$C$578" sel="1" val="0"/>
</file>

<file path=xl/ctrlProps/ctrlProp6.xml><?xml version="1.0" encoding="utf-8"?>
<formControlPr xmlns="http://schemas.microsoft.com/office/spreadsheetml/2009/9/main" objectType="Drop" dropLines="16" dropStyle="combo" dx="16" fmlaLink="Fechas!$H$4" fmlaRange="Fechas!$H$8:$H$39" sel="1" val="0"/>
</file>

<file path=xl/ctrlProps/ctrlProp7.xml><?xml version="1.0" encoding="utf-8"?>
<formControlPr xmlns="http://schemas.microsoft.com/office/spreadsheetml/2009/9/main" objectType="Drop" dropLines="13" dropStyle="combo" dx="16" fmlaLink="Fechas!$I$4" fmlaRange="Fechas!$I$8:$I$20" sel="1" val="0"/>
</file>

<file path=xl/ctrlProps/ctrlProp8.xml><?xml version="1.0" encoding="utf-8"?>
<formControlPr xmlns="http://schemas.microsoft.com/office/spreadsheetml/2009/9/main" objectType="Drop" dropLines="20" dropStyle="combo" dx="16" fmlaLink="Fechas!$J$4" fmlaRange="Fechas!$J$8:$J$109" sel="1" val="0"/>
</file>

<file path=xl/ctrlProps/ctrlProp9.xml><?xml version="1.0" encoding="utf-8"?>
<formControlPr xmlns="http://schemas.microsoft.com/office/spreadsheetml/2009/9/main" objectType="Drop" dropStyle="combo" dx="16" fmlaLink="'Datos Principales'!$B$10" fmlaRange="'Datos Principales'!$C$4:$C$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9</xdr:row>
          <xdr:rowOff>0</xdr:rowOff>
        </xdr:from>
        <xdr:to>
          <xdr:col>24</xdr:col>
          <xdr:colOff>123825</xdr:colOff>
          <xdr:row>9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9</xdr:row>
          <xdr:rowOff>9525</xdr:rowOff>
        </xdr:from>
        <xdr:to>
          <xdr:col>31</xdr:col>
          <xdr:colOff>123825</xdr:colOff>
          <xdr:row>9</xdr:row>
          <xdr:rowOff>152400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</xdr:row>
          <xdr:rowOff>9525</xdr:rowOff>
        </xdr:from>
        <xdr:to>
          <xdr:col>37</xdr:col>
          <xdr:colOff>85725</xdr:colOff>
          <xdr:row>9</xdr:row>
          <xdr:rowOff>152400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133350</xdr:rowOff>
        </xdr:from>
        <xdr:to>
          <xdr:col>9</xdr:col>
          <xdr:colOff>123825</xdr:colOff>
          <xdr:row>22</xdr:row>
          <xdr:rowOff>142875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152400</xdr:rowOff>
        </xdr:from>
        <xdr:to>
          <xdr:col>30</xdr:col>
          <xdr:colOff>38100</xdr:colOff>
          <xdr:row>22</xdr:row>
          <xdr:rowOff>152400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161925</xdr:rowOff>
        </xdr:from>
        <xdr:to>
          <xdr:col>4</xdr:col>
          <xdr:colOff>95250</xdr:colOff>
          <xdr:row>15</xdr:row>
          <xdr:rowOff>142875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161925</xdr:rowOff>
        </xdr:from>
        <xdr:to>
          <xdr:col>11</xdr:col>
          <xdr:colOff>123825</xdr:colOff>
          <xdr:row>15</xdr:row>
          <xdr:rowOff>133350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161925</xdr:rowOff>
        </xdr:from>
        <xdr:to>
          <xdr:col>16</xdr:col>
          <xdr:colOff>85725</xdr:colOff>
          <xdr:row>15</xdr:row>
          <xdr:rowOff>133350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9525</xdr:rowOff>
        </xdr:from>
        <xdr:to>
          <xdr:col>14</xdr:col>
          <xdr:colOff>104775</xdr:colOff>
          <xdr:row>31</xdr:row>
          <xdr:rowOff>152400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31</xdr:row>
          <xdr:rowOff>9525</xdr:rowOff>
        </xdr:from>
        <xdr:to>
          <xdr:col>29</xdr:col>
          <xdr:colOff>47625</xdr:colOff>
          <xdr:row>31</xdr:row>
          <xdr:rowOff>161925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0</xdr:rowOff>
        </xdr:from>
        <xdr:to>
          <xdr:col>14</xdr:col>
          <xdr:colOff>104775</xdr:colOff>
          <xdr:row>33</xdr:row>
          <xdr:rowOff>161925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33</xdr:row>
          <xdr:rowOff>9525</xdr:rowOff>
        </xdr:from>
        <xdr:to>
          <xdr:col>31</xdr:col>
          <xdr:colOff>66675</xdr:colOff>
          <xdr:row>33</xdr:row>
          <xdr:rowOff>161925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15040</xdr:rowOff>
    </xdr:from>
    <xdr:to>
      <xdr:col>8</xdr:col>
      <xdr:colOff>55145</xdr:colOff>
      <xdr:row>1</xdr:row>
      <xdr:rowOff>160422</xdr:rowOff>
    </xdr:to>
    <xdr:pic>
      <xdr:nvPicPr>
        <xdr:cNvPr id="26" name="Picture 25" descr="\\celerrabr\Sesiones\D7627S084\Comum_S084\Procesos de Negocio\Logos\Logotipo-Horizontal_BRADESCARD_CMYK_Re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9" t="27093" r="8879" b="22530"/>
        <a:stretch/>
      </xdr:blipFill>
      <xdr:spPr bwMode="auto">
        <a:xfrm>
          <a:off x="0" y="15040"/>
          <a:ext cx="1308434" cy="335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FC64"/>
  <sheetViews>
    <sheetView tabSelected="1" zoomScale="130" zoomScaleNormal="130" workbookViewId="0">
      <selection activeCell="B14" sqref="B14:K14"/>
    </sheetView>
  </sheetViews>
  <sheetFormatPr defaultColWidth="0" defaultRowHeight="15" zeroHeight="1" x14ac:dyDescent="0.25"/>
  <cols>
    <col min="1" max="3" width="2.28515625" style="12" customWidth="1"/>
    <col min="4" max="4" width="3" style="12" customWidth="1"/>
    <col min="5" max="14" width="2.28515625" style="12" customWidth="1"/>
    <col min="15" max="15" width="2.5703125" style="12" customWidth="1"/>
    <col min="16" max="37" width="2.28515625" style="12" customWidth="1"/>
    <col min="38" max="38" width="1.85546875" style="12" customWidth="1"/>
    <col min="39" max="39" width="2.28515625" style="12" customWidth="1"/>
    <col min="40" max="40" width="1.85546875" style="12" hidden="1" customWidth="1"/>
    <col min="41" max="16383" width="9.140625" style="12" hidden="1"/>
    <col min="16384" max="16384" width="0.140625" style="12" hidden="1" customWidth="1"/>
  </cols>
  <sheetData>
    <row r="1" spans="2:40" ht="15" customHeight="1" x14ac:dyDescent="0.2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161" t="s">
        <v>2552</v>
      </c>
      <c r="AH1" s="162"/>
      <c r="AI1" s="162"/>
      <c r="AJ1" s="162"/>
      <c r="AK1" s="162"/>
      <c r="AL1" s="162"/>
    </row>
    <row r="2" spans="2:40" ht="15.75" thickBot="1" x14ac:dyDescent="0.3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63"/>
      <c r="AH2" s="163"/>
      <c r="AI2" s="163"/>
      <c r="AJ2" s="163"/>
      <c r="AK2" s="163"/>
      <c r="AL2" s="163"/>
      <c r="AM2" s="51"/>
    </row>
    <row r="3" spans="2:40" ht="15" customHeight="1" x14ac:dyDescent="0.25">
      <c r="B3" s="176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07"/>
      <c r="AN3" s="94"/>
    </row>
    <row r="4" spans="2:40" ht="17.25" customHeight="1" thickBot="1" x14ac:dyDescent="0.3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07"/>
      <c r="AN4" s="94"/>
    </row>
    <row r="5" spans="2:40" ht="15" customHeight="1" x14ac:dyDescent="0.25">
      <c r="B5" s="173" t="s">
        <v>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99"/>
      <c r="AN5" s="93"/>
    </row>
    <row r="6" spans="2:40" x14ac:dyDescent="0.25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99"/>
      <c r="AN6" s="93"/>
    </row>
    <row r="7" spans="2:40" x14ac:dyDescent="0.25"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99"/>
      <c r="AN7" s="93"/>
    </row>
    <row r="8" spans="2:40" x14ac:dyDescent="0.25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99"/>
      <c r="AN8" s="93"/>
    </row>
    <row r="9" spans="2:40" ht="13.5" customHeight="1" x14ac:dyDescent="0.25">
      <c r="B9" s="169" t="s">
        <v>2566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70"/>
      <c r="U9" s="168" t="s">
        <v>2565</v>
      </c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</row>
    <row r="10" spans="2:40" ht="15.75" thickBot="1" x14ac:dyDescent="0.3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  <c r="U10" s="128" t="s">
        <v>2546</v>
      </c>
      <c r="V10" s="109"/>
      <c r="W10" s="115"/>
      <c r="X10" s="109"/>
      <c r="Y10" s="115"/>
      <c r="Z10" s="115" t="s">
        <v>2</v>
      </c>
      <c r="AA10" s="115"/>
      <c r="AB10" s="115"/>
      <c r="AC10" s="115"/>
      <c r="AD10" s="115"/>
      <c r="AE10" s="115"/>
      <c r="AF10" s="115"/>
      <c r="AG10" s="115" t="s">
        <v>129</v>
      </c>
      <c r="AH10" s="115"/>
      <c r="AI10" s="115"/>
      <c r="AJ10" s="115"/>
      <c r="AK10" s="111"/>
      <c r="AL10" s="111"/>
    </row>
    <row r="11" spans="2:40" ht="14.1" customHeight="1" x14ac:dyDescent="0.25">
      <c r="B11" s="178" t="s">
        <v>2537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05"/>
      <c r="AN11" s="96"/>
    </row>
    <row r="12" spans="2:40" s="13" customFormat="1" ht="14.1" customHeight="1" x14ac:dyDescent="0.2">
      <c r="B12" s="164" t="s">
        <v>2553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03"/>
      <c r="AN12" s="103"/>
    </row>
    <row r="13" spans="2:40" s="13" customFormat="1" ht="14.1" customHeight="1" x14ac:dyDescent="0.2">
      <c r="B13" s="146" t="s">
        <v>2554</v>
      </c>
      <c r="C13" s="146"/>
      <c r="D13" s="146"/>
      <c r="E13" s="146"/>
      <c r="F13" s="146"/>
      <c r="G13" s="146"/>
      <c r="H13" s="146"/>
      <c r="I13" s="146"/>
      <c r="J13" s="146"/>
      <c r="K13" s="147"/>
      <c r="L13" s="152" t="s">
        <v>2555</v>
      </c>
      <c r="M13" s="146"/>
      <c r="N13" s="146"/>
      <c r="O13" s="146"/>
      <c r="P13" s="146"/>
      <c r="Q13" s="146"/>
      <c r="R13" s="146"/>
      <c r="S13" s="146"/>
      <c r="T13" s="146"/>
      <c r="U13" s="147"/>
      <c r="V13" s="152" t="s">
        <v>47</v>
      </c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04"/>
      <c r="AN13" s="85"/>
    </row>
    <row r="14" spans="2:40" s="13" customFormat="1" ht="14.1" customHeight="1" x14ac:dyDescent="0.2">
      <c r="B14" s="159"/>
      <c r="C14" s="159"/>
      <c r="D14" s="159"/>
      <c r="E14" s="159"/>
      <c r="F14" s="159"/>
      <c r="G14" s="159"/>
      <c r="H14" s="159"/>
      <c r="I14" s="159"/>
      <c r="J14" s="159"/>
      <c r="K14" s="160"/>
      <c r="L14" s="165"/>
      <c r="M14" s="166"/>
      <c r="N14" s="166"/>
      <c r="O14" s="166"/>
      <c r="P14" s="166"/>
      <c r="Q14" s="166"/>
      <c r="R14" s="166"/>
      <c r="S14" s="166"/>
      <c r="T14" s="166"/>
      <c r="U14" s="167"/>
      <c r="V14" s="165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03"/>
      <c r="AN14" s="103"/>
    </row>
    <row r="15" spans="2:40" s="13" customFormat="1" ht="14.1" customHeight="1" x14ac:dyDescent="0.25">
      <c r="B15" s="169" t="s">
        <v>2556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70"/>
      <c r="R15" s="179" t="s">
        <v>2433</v>
      </c>
      <c r="S15" s="180"/>
      <c r="T15" s="113"/>
      <c r="U15" s="120" t="s">
        <v>2434</v>
      </c>
      <c r="V15" s="112"/>
      <c r="W15" s="113"/>
      <c r="X15" s="113"/>
      <c r="Y15" s="113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03"/>
      <c r="AN15" s="103"/>
    </row>
    <row r="16" spans="2:40" s="13" customFormat="1" ht="14.1" customHeight="1" thickBot="1" x14ac:dyDescent="0.25">
      <c r="B16" s="111" t="s">
        <v>2546</v>
      </c>
      <c r="C16" s="111"/>
      <c r="D16" s="114"/>
      <c r="E16" s="114"/>
      <c r="F16" s="111" t="s">
        <v>2557</v>
      </c>
      <c r="G16" s="111"/>
      <c r="H16" s="114"/>
      <c r="I16" s="114"/>
      <c r="J16" s="114"/>
      <c r="K16" s="114"/>
      <c r="L16" s="114"/>
      <c r="M16" s="115" t="s">
        <v>129</v>
      </c>
      <c r="N16" s="114"/>
      <c r="O16" s="114"/>
      <c r="P16" s="111"/>
      <c r="Q16" s="116"/>
      <c r="R16" s="181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03"/>
      <c r="AN16" s="103"/>
    </row>
    <row r="17" spans="2:40" s="13" customFormat="1" ht="14.1" customHeight="1" x14ac:dyDescent="0.2">
      <c r="B17" s="143" t="s">
        <v>48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03"/>
      <c r="AN17" s="103"/>
    </row>
    <row r="18" spans="2:40" s="13" customFormat="1" ht="14.1" customHeight="1" x14ac:dyDescent="0.2">
      <c r="B18" s="146" t="s">
        <v>49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7"/>
      <c r="AG18" s="117" t="s">
        <v>2558</v>
      </c>
      <c r="AH18" s="113"/>
      <c r="AI18" s="113"/>
      <c r="AJ18" s="113"/>
      <c r="AK18" s="113"/>
      <c r="AL18" s="113"/>
      <c r="AM18" s="104"/>
      <c r="AN18" s="85"/>
    </row>
    <row r="19" spans="2:40" s="13" customFormat="1" ht="14.1" customHeight="1" x14ac:dyDescent="0.2"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60"/>
      <c r="AG19" s="158"/>
      <c r="AH19" s="159"/>
      <c r="AI19" s="159"/>
      <c r="AJ19" s="159"/>
      <c r="AK19" s="159"/>
      <c r="AL19" s="159"/>
      <c r="AM19" s="38"/>
      <c r="AN19" s="38"/>
    </row>
    <row r="20" spans="2:40" s="13" customFormat="1" ht="14.1" customHeight="1" x14ac:dyDescent="0.2">
      <c r="B20" s="146" t="s">
        <v>50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7"/>
      <c r="R20" s="152" t="s">
        <v>51</v>
      </c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7"/>
      <c r="AG20" s="152" t="s">
        <v>53</v>
      </c>
      <c r="AH20" s="146"/>
      <c r="AI20" s="146"/>
      <c r="AJ20" s="146"/>
      <c r="AK20" s="146"/>
      <c r="AL20" s="146"/>
      <c r="AM20" s="38"/>
      <c r="AN20" s="38"/>
    </row>
    <row r="21" spans="2:40" s="13" customFormat="1" ht="14.1" customHeight="1" x14ac:dyDescent="0.2"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60"/>
      <c r="AG21" s="158"/>
      <c r="AH21" s="159"/>
      <c r="AI21" s="159"/>
      <c r="AJ21" s="159"/>
      <c r="AK21" s="159"/>
      <c r="AL21" s="159"/>
      <c r="AM21" s="103"/>
    </row>
    <row r="22" spans="2:40" s="13" customFormat="1" ht="14.1" customHeight="1" x14ac:dyDescent="0.2">
      <c r="B22" s="146" t="s">
        <v>52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7"/>
      <c r="R22" s="152" t="s">
        <v>2252</v>
      </c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85"/>
    </row>
    <row r="23" spans="2:40" s="13" customFormat="1" ht="14.1" customHeight="1" thickBot="1" x14ac:dyDescent="0.25">
      <c r="B23" s="111"/>
      <c r="C23" s="111"/>
      <c r="D23" s="111"/>
      <c r="E23" s="111"/>
      <c r="F23" s="111"/>
      <c r="G23" s="111"/>
      <c r="H23" s="183"/>
      <c r="I23" s="183"/>
      <c r="J23" s="183"/>
      <c r="K23" s="183"/>
      <c r="L23" s="183"/>
      <c r="M23" s="183"/>
      <c r="N23" s="183"/>
      <c r="O23" s="183"/>
      <c r="P23" s="183"/>
      <c r="Q23" s="118"/>
      <c r="R23" s="184"/>
      <c r="S23" s="183"/>
      <c r="T23" s="183"/>
      <c r="U23" s="183"/>
      <c r="V23" s="183"/>
      <c r="W23" s="183"/>
      <c r="X23" s="183"/>
      <c r="Y23" s="183"/>
      <c r="Z23" s="183"/>
      <c r="AA23" s="119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03"/>
      <c r="AN23" s="103"/>
    </row>
    <row r="24" spans="2:40" s="13" customFormat="1" ht="14.1" customHeight="1" x14ac:dyDescent="0.2">
      <c r="B24" s="143" t="s">
        <v>2540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38"/>
      <c r="AN24" s="38"/>
    </row>
    <row r="25" spans="2:40" s="13" customFormat="1" ht="14.1" customHeight="1" x14ac:dyDescent="0.2">
      <c r="B25" s="146" t="s">
        <v>2560</v>
      </c>
      <c r="C25" s="146"/>
      <c r="D25" s="146"/>
      <c r="E25" s="146"/>
      <c r="F25" s="146"/>
      <c r="G25" s="146"/>
      <c r="H25" s="146"/>
      <c r="I25" s="146"/>
      <c r="J25" s="147"/>
      <c r="K25" s="152" t="s">
        <v>2561</v>
      </c>
      <c r="L25" s="146"/>
      <c r="M25" s="146"/>
      <c r="N25" s="146"/>
      <c r="O25" s="146"/>
      <c r="P25" s="146"/>
      <c r="Q25" s="146"/>
      <c r="R25" s="146"/>
      <c r="S25" s="146"/>
      <c r="T25" s="147"/>
      <c r="U25" s="152" t="s">
        <v>2562</v>
      </c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38"/>
      <c r="AN25" s="38"/>
    </row>
    <row r="26" spans="2:40" s="13" customFormat="1" ht="14.1" customHeight="1" thickBot="1" x14ac:dyDescent="0.25">
      <c r="B26" s="155"/>
      <c r="C26" s="155"/>
      <c r="D26" s="155"/>
      <c r="E26" s="155"/>
      <c r="F26" s="155"/>
      <c r="G26" s="155"/>
      <c r="H26" s="155"/>
      <c r="I26" s="155"/>
      <c r="J26" s="156"/>
      <c r="K26" s="157"/>
      <c r="L26" s="155"/>
      <c r="M26" s="155"/>
      <c r="N26" s="155"/>
      <c r="O26" s="155"/>
      <c r="P26" s="155"/>
      <c r="Q26" s="155"/>
      <c r="R26" s="155"/>
      <c r="S26" s="155"/>
      <c r="T26" s="156"/>
      <c r="U26" s="157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38"/>
      <c r="AN26" s="38"/>
    </row>
    <row r="27" spans="2:40" s="13" customFormat="1" ht="14.1" customHeight="1" x14ac:dyDescent="0.2">
      <c r="B27" s="143" t="s">
        <v>2559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03"/>
    </row>
    <row r="28" spans="2:40" s="13" customFormat="1" ht="14.1" customHeight="1" x14ac:dyDescent="0.2">
      <c r="B28" s="146" t="s">
        <v>2554</v>
      </c>
      <c r="C28" s="146"/>
      <c r="D28" s="146"/>
      <c r="E28" s="146"/>
      <c r="F28" s="146"/>
      <c r="G28" s="146"/>
      <c r="H28" s="146"/>
      <c r="I28" s="146"/>
      <c r="J28" s="146"/>
      <c r="K28" s="147"/>
      <c r="L28" s="148" t="s">
        <v>2555</v>
      </c>
      <c r="M28" s="149"/>
      <c r="N28" s="149"/>
      <c r="O28" s="149"/>
      <c r="P28" s="149"/>
      <c r="Q28" s="149"/>
      <c r="R28" s="149"/>
      <c r="S28" s="149"/>
      <c r="T28" s="149"/>
      <c r="U28" s="150"/>
      <c r="V28" s="152" t="s">
        <v>47</v>
      </c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85"/>
    </row>
    <row r="29" spans="2:40" s="13" customFormat="1" ht="14.1" customHeight="1" thickBot="1" x14ac:dyDescent="0.25">
      <c r="B29" s="144"/>
      <c r="C29" s="144"/>
      <c r="D29" s="144"/>
      <c r="E29" s="144"/>
      <c r="F29" s="144"/>
      <c r="G29" s="144"/>
      <c r="H29" s="144"/>
      <c r="I29" s="144"/>
      <c r="J29" s="144"/>
      <c r="K29" s="145"/>
      <c r="L29" s="151"/>
      <c r="M29" s="144"/>
      <c r="N29" s="144"/>
      <c r="O29" s="144"/>
      <c r="P29" s="144"/>
      <c r="Q29" s="144"/>
      <c r="R29" s="144"/>
      <c r="S29" s="144"/>
      <c r="T29" s="144"/>
      <c r="U29" s="145"/>
      <c r="V29" s="153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95"/>
    </row>
    <row r="30" spans="2:40" s="13" customFormat="1" ht="14.1" customHeight="1" x14ac:dyDescent="0.25">
      <c r="B30" s="143" t="s">
        <v>2538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05"/>
      <c r="AN30" s="96"/>
    </row>
    <row r="31" spans="2:40" s="13" customFormat="1" ht="14.1" customHeight="1" x14ac:dyDescent="0.2">
      <c r="B31" s="132" t="s">
        <v>2529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3"/>
      <c r="S31" s="136" t="s">
        <v>2515</v>
      </c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97"/>
      <c r="AN31" s="97"/>
    </row>
    <row r="32" spans="2:40" s="13" customFormat="1" ht="14.1" customHeight="1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5"/>
      <c r="S32" s="138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38"/>
      <c r="AN32" s="38"/>
    </row>
    <row r="33" spans="1:40" s="13" customFormat="1" ht="14.1" customHeight="1" x14ac:dyDescent="0.2">
      <c r="B33" s="132" t="s">
        <v>2528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40" t="s">
        <v>2535</v>
      </c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98"/>
      <c r="AN33" s="98"/>
    </row>
    <row r="34" spans="1:40" s="13" customFormat="1" ht="16.5" customHeight="1" thickBot="1" x14ac:dyDescent="0.25"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5"/>
      <c r="S34" s="192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38"/>
      <c r="AN34" s="38"/>
    </row>
    <row r="35" spans="1:40" s="13" customFormat="1" ht="14.1" customHeight="1" x14ac:dyDescent="0.25">
      <c r="B35" s="189" t="s">
        <v>2539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96"/>
      <c r="AN35" s="96"/>
    </row>
    <row r="36" spans="1:40" s="13" customFormat="1" ht="14.1" customHeight="1" x14ac:dyDescent="0.2">
      <c r="B36" s="188" t="str">
        <f>'Difinición ARCO'!E1</f>
        <v>* Debe especificar el derecho que busca ejercer (Acceso, Rectificación, Cancelación, Oposición, limitar el uso y/o divulgación, Revocar el consentimiento)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99"/>
      <c r="AN36" s="99"/>
    </row>
    <row r="37" spans="1:40" s="13" customFormat="1" ht="14.1" customHeight="1" x14ac:dyDescent="0.2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99"/>
      <c r="AN37" s="99"/>
    </row>
    <row r="38" spans="1:40" s="13" customFormat="1" ht="14.1" customHeight="1" x14ac:dyDescent="0.2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99"/>
      <c r="AN38" s="99"/>
    </row>
    <row r="39" spans="1:40" s="13" customFormat="1" ht="8.25" customHeight="1" x14ac:dyDescent="0.2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99"/>
      <c r="AN39" s="38"/>
    </row>
    <row r="40" spans="1:40" s="13" customFormat="1" ht="14.1" customHeight="1" x14ac:dyDescent="0.2">
      <c r="B40" s="121"/>
      <c r="C40" s="186" t="str">
        <f>IF(AND('Datos Principales'!$E$10=3,'Datos Principales'!B26=3),"Esta no es la opción para ti, para cualquier duda o aclaración comunícate a través de nuestros medios de comunicación en www.bradescard.com.mx/",IF(AND('Datos Principales'!$E$10=3,'Datos Principales'!B26=5),"El derecho que busca ejercer es el de Cancelación",IF(AND('Tipo de petición'!C4=2,'Datos Principales'!B26=4,(OR('Tipo de petición'!B17=2,'Tipo de petición'!B17=3,'Tipo de petición'!B17=4))),"El derecho que busca ejercer es el de Oposición, para cualquier duda o aclaración comunícate a través de nuestros medios de comunicación en www.bradescard.com.mx/"," ")))</f>
        <v xml:space="preserve"> </v>
      </c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00"/>
      <c r="AN40" s="100"/>
    </row>
    <row r="41" spans="1:40" s="13" customFormat="1" ht="14.1" customHeight="1" thickBot="1" x14ac:dyDescent="0.25">
      <c r="B41" s="12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00"/>
      <c r="AN41" s="100"/>
    </row>
    <row r="42" spans="1:40" s="13" customFormat="1" ht="14.1" customHeight="1" x14ac:dyDescent="0.25">
      <c r="B42" s="189" t="s">
        <v>2536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96"/>
      <c r="AN42" s="96"/>
    </row>
    <row r="43" spans="1:40" s="13" customFormat="1" ht="14.1" customHeight="1" x14ac:dyDescent="0.2">
      <c r="B43" s="190" t="str">
        <f>IF('Tipo de petición'!I15="", "Debe especificar la petición que desea presentar",'Tipo de petición'!I15)</f>
        <v>Debe especificar la petición que desea presentar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01"/>
      <c r="AN43" s="101"/>
    </row>
    <row r="44" spans="1:40" s="13" customFormat="1" ht="14.1" customHeight="1" x14ac:dyDescent="0.2"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01"/>
      <c r="AN44" s="101"/>
    </row>
    <row r="45" spans="1:40" s="13" customFormat="1" ht="14.1" customHeight="1" x14ac:dyDescent="0.2">
      <c r="A45" s="38"/>
      <c r="B45" s="38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03"/>
      <c r="AM45" s="103"/>
      <c r="AN45" s="38"/>
    </row>
    <row r="46" spans="1:40" s="13" customFormat="1" ht="14.1" customHeight="1" x14ac:dyDescent="0.2">
      <c r="A46" s="38"/>
      <c r="B46" s="38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03"/>
      <c r="AM46" s="103"/>
      <c r="AN46" s="38"/>
    </row>
    <row r="47" spans="1:40" s="13" customFormat="1" ht="14.1" customHeight="1" x14ac:dyDescent="0.2">
      <c r="A47" s="38"/>
      <c r="B47" s="38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03"/>
      <c r="AM47" s="103"/>
      <c r="AN47" s="38"/>
    </row>
    <row r="48" spans="1:40" s="13" customFormat="1" ht="14.1" customHeight="1" thickBot="1" x14ac:dyDescent="0.25">
      <c r="A48" s="38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8"/>
      <c r="AN48" s="38"/>
    </row>
    <row r="49" spans="1:40" s="13" customFormat="1" ht="14.1" customHeight="1" x14ac:dyDescent="0.25">
      <c r="B49" s="185" t="s">
        <v>2527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96"/>
      <c r="AN49" s="96"/>
    </row>
    <row r="50" spans="1:40" s="13" customFormat="1" ht="7.5" customHeight="1" x14ac:dyDescent="0.2">
      <c r="A50" s="38"/>
      <c r="B50" s="127"/>
      <c r="C50" s="123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38"/>
      <c r="AN50" s="38"/>
    </row>
    <row r="51" spans="1:40" s="13" customFormat="1" ht="14.1" customHeight="1" x14ac:dyDescent="0.2">
      <c r="A51" s="38"/>
      <c r="B51" s="124"/>
      <c r="C51" s="124" t="str">
        <f>IF(OR('Datos Principales'!$B$10=3,'Datos Principales'!$B$10=2),"R","")</f>
        <v/>
      </c>
      <c r="D51" s="125" t="str">
        <f>IF(OR('Datos Principales'!$B$10=3,'Datos Principales'!$B$10=2),"Identificación oficial del titular ","")</f>
        <v/>
      </c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4" t="str">
        <f>IF('Datos Principales'!E10=2,"R","")</f>
        <v/>
      </c>
      <c r="Z51" s="125" t="str">
        <f>IF('Datos Principales'!E10=2,"Número de cuenta y/o tarjeta","")</f>
        <v/>
      </c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38"/>
      <c r="AN51" s="38"/>
    </row>
    <row r="52" spans="1:40" s="13" customFormat="1" ht="14.1" customHeight="1" x14ac:dyDescent="0.2">
      <c r="A52" s="38"/>
      <c r="B52" s="121"/>
      <c r="C52" s="124" t="str">
        <f>IF('Datos Principales'!$B$10=3,"R","")</f>
        <v/>
      </c>
      <c r="D52" s="125" t="str">
        <f>IF('Datos Principales'!$B$10=3,"Identificación oficial del apoderado o representante Legal","")</f>
        <v/>
      </c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4" t="str">
        <f>IF(Z52="","","R")</f>
        <v/>
      </c>
      <c r="Z52" s="141" t="str">
        <f>'Tipo de petición'!I17</f>
        <v/>
      </c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06"/>
      <c r="AN52" s="38"/>
    </row>
    <row r="53" spans="1:40" s="13" customFormat="1" ht="14.1" customHeight="1" x14ac:dyDescent="0.2">
      <c r="A53" s="38"/>
      <c r="B53" s="121"/>
      <c r="C53" s="124" t="str">
        <f>IF('Datos Principales'!$B$10=3,"R","")</f>
        <v/>
      </c>
      <c r="D53" s="125" t="str">
        <f>IF('Datos Principales'!$B$10=3,"Carta poder","")</f>
        <v/>
      </c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06"/>
      <c r="AN53" s="38"/>
    </row>
    <row r="54" spans="1:40" s="13" customFormat="1" ht="16.5" customHeight="1" thickBot="1" x14ac:dyDescent="0.25">
      <c r="A54" s="38"/>
      <c r="B54" s="142" t="s">
        <v>2545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02"/>
      <c r="AN54" s="102"/>
    </row>
    <row r="55" spans="1:40" ht="9" customHeight="1" x14ac:dyDescent="0.25">
      <c r="B55" s="130" t="s">
        <v>2564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51"/>
    </row>
    <row r="56" spans="1:40" ht="13.5" customHeight="1" x14ac:dyDescent="0.25">
      <c r="B56" s="131" t="s">
        <v>2563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</row>
    <row r="57" spans="1:40" ht="1.5" hidden="1" customHeight="1" x14ac:dyDescent="0.25"/>
    <row r="58" spans="1:40" ht="13.5" hidden="1" customHeight="1" x14ac:dyDescent="0.25"/>
    <row r="59" spans="1:40" hidden="1" x14ac:dyDescent="0.25"/>
    <row r="60" spans="1:40" ht="0.75" hidden="1" customHeight="1" x14ac:dyDescent="0.25"/>
    <row r="61" spans="1:40" hidden="1" x14ac:dyDescent="0.25"/>
    <row r="62" spans="1:40" ht="1.5" hidden="1" customHeight="1" x14ac:dyDescent="0.25"/>
    <row r="63" spans="1:40" ht="1.5" customHeight="1" x14ac:dyDescent="0.25"/>
    <row r="64" spans="1:40" hidden="1" x14ac:dyDescent="0.25"/>
  </sheetData>
  <sheetProtection algorithmName="SHA-512" hashValue="ImzmQMJWOmozLK8tBaKQvK/82IS2RtgS4ftIMy2yFQ7iOjZ7tHVSS+Mt0wuZHYdObzEGt4mtZDZ4D13yWpcHZQ==" saltValue="Kta39XN0ujBrQJBgvHhS5A==" spinCount="100000" sheet="1" selectLockedCells="1"/>
  <mergeCells count="68">
    <mergeCell ref="B30:AL30"/>
    <mergeCell ref="B49:AL49"/>
    <mergeCell ref="C40:AL41"/>
    <mergeCell ref="B36:AL38"/>
    <mergeCell ref="B35:AL35"/>
    <mergeCell ref="B43:AL44"/>
    <mergeCell ref="B42:AL42"/>
    <mergeCell ref="C45:AK45"/>
    <mergeCell ref="C46:AK46"/>
    <mergeCell ref="C47:AK47"/>
    <mergeCell ref="S34:AL34"/>
    <mergeCell ref="B34:R34"/>
    <mergeCell ref="B24:AL24"/>
    <mergeCell ref="B3:AL4"/>
    <mergeCell ref="B11:AL11"/>
    <mergeCell ref="R15:S15"/>
    <mergeCell ref="B25:J25"/>
    <mergeCell ref="R16:AL16"/>
    <mergeCell ref="AB23:AL23"/>
    <mergeCell ref="R23:Z23"/>
    <mergeCell ref="H23:P23"/>
    <mergeCell ref="B22:Q22"/>
    <mergeCell ref="R22:AL22"/>
    <mergeCell ref="B15:Q15"/>
    <mergeCell ref="B17:AL17"/>
    <mergeCell ref="AG19:AL19"/>
    <mergeCell ref="B19:AF19"/>
    <mergeCell ref="B18:AF18"/>
    <mergeCell ref="AG1:AL2"/>
    <mergeCell ref="B12:AL12"/>
    <mergeCell ref="B13:K13"/>
    <mergeCell ref="B14:K14"/>
    <mergeCell ref="L13:U13"/>
    <mergeCell ref="L14:U14"/>
    <mergeCell ref="V13:AL13"/>
    <mergeCell ref="V14:AL14"/>
    <mergeCell ref="U9:AL9"/>
    <mergeCell ref="B9:T9"/>
    <mergeCell ref="B10:T10"/>
    <mergeCell ref="B5:AL8"/>
    <mergeCell ref="AG21:AL21"/>
    <mergeCell ref="AG20:AL20"/>
    <mergeCell ref="B20:Q20"/>
    <mergeCell ref="B21:Q21"/>
    <mergeCell ref="R20:AF20"/>
    <mergeCell ref="R21:AF21"/>
    <mergeCell ref="B26:J26"/>
    <mergeCell ref="K25:T25"/>
    <mergeCell ref="K26:T26"/>
    <mergeCell ref="U25:AL25"/>
    <mergeCell ref="U26:AL26"/>
    <mergeCell ref="B27:AL27"/>
    <mergeCell ref="B29:K29"/>
    <mergeCell ref="B28:K28"/>
    <mergeCell ref="L28:U28"/>
    <mergeCell ref="L29:U29"/>
    <mergeCell ref="V28:AL28"/>
    <mergeCell ref="V29:AL29"/>
    <mergeCell ref="B55:AL55"/>
    <mergeCell ref="B56:AL56"/>
    <mergeCell ref="B31:R31"/>
    <mergeCell ref="B32:R32"/>
    <mergeCell ref="S31:AL31"/>
    <mergeCell ref="S32:AL32"/>
    <mergeCell ref="B33:R33"/>
    <mergeCell ref="S33:AL33"/>
    <mergeCell ref="Z52:AL53"/>
    <mergeCell ref="B54:AL54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orientation="portrait" r:id="rId1"/>
  <ignoredErrors>
    <ignoredError sqref="Z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21</xdr:col>
                    <xdr:colOff>123825</xdr:colOff>
                    <xdr:row>9</xdr:row>
                    <xdr:rowOff>0</xdr:rowOff>
                  </from>
                  <to>
                    <xdr:col>24</xdr:col>
                    <xdr:colOff>123825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26</xdr:col>
                    <xdr:colOff>114300</xdr:colOff>
                    <xdr:row>9</xdr:row>
                    <xdr:rowOff>9525</xdr:rowOff>
                  </from>
                  <to>
                    <xdr:col>31</xdr:col>
                    <xdr:colOff>123825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defaultSize="0" autoLine="0" autoPict="0">
                <anchor moveWithCells="1">
                  <from>
                    <xdr:col>34</xdr:col>
                    <xdr:colOff>0</xdr:colOff>
                    <xdr:row>9</xdr:row>
                    <xdr:rowOff>9525</xdr:rowOff>
                  </from>
                  <to>
                    <xdr:col>37</xdr:col>
                    <xdr:colOff>85725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133350</xdr:rowOff>
                  </from>
                  <to>
                    <xdr:col>9</xdr:col>
                    <xdr:colOff>123825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Drop Down 11">
              <controlPr defaultSize="0" autoLine="0" autoPict="0">
                <anchor moveWithCells="1">
                  <from>
                    <xdr:col>17</xdr:col>
                    <xdr:colOff>19050</xdr:colOff>
                    <xdr:row>21</xdr:row>
                    <xdr:rowOff>152400</xdr:rowOff>
                  </from>
                  <to>
                    <xdr:col>30</xdr:col>
                    <xdr:colOff>38100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Drop Down 12">
              <controlPr defaultSize="0" autoLine="0" autoPict="0">
                <anchor moveWithCells="1">
                  <from>
                    <xdr:col>2</xdr:col>
                    <xdr:colOff>95250</xdr:colOff>
                    <xdr:row>14</xdr:row>
                    <xdr:rowOff>161925</xdr:rowOff>
                  </from>
                  <to>
                    <xdr:col>4</xdr:col>
                    <xdr:colOff>95250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defaultSize="0" autoLine="0" autoPict="0">
                <anchor moveWithCells="1">
                  <from>
                    <xdr:col>6</xdr:col>
                    <xdr:colOff>133350</xdr:colOff>
                    <xdr:row>14</xdr:row>
                    <xdr:rowOff>161925</xdr:rowOff>
                  </from>
                  <to>
                    <xdr:col>11</xdr:col>
                    <xdr:colOff>123825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defaultSize="0" autoLine="0" autoPict="0">
                <anchor moveWithCells="1">
                  <from>
                    <xdr:col>13</xdr:col>
                    <xdr:colOff>123825</xdr:colOff>
                    <xdr:row>14</xdr:row>
                    <xdr:rowOff>161925</xdr:rowOff>
                  </from>
                  <to>
                    <xdr:col>16</xdr:col>
                    <xdr:colOff>85725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Drop Down 17">
              <controlPr defaultSize="0" autoLine="0" autoPict="0">
                <anchor moveWithCells="1">
                  <from>
                    <xdr:col>1</xdr:col>
                    <xdr:colOff>28575</xdr:colOff>
                    <xdr:row>31</xdr:row>
                    <xdr:rowOff>9525</xdr:rowOff>
                  </from>
                  <to>
                    <xdr:col>14</xdr:col>
                    <xdr:colOff>104775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Drop Down 18">
              <controlPr defaultSize="0" autoLine="0" autoPict="0">
                <anchor moveWithCells="1">
                  <from>
                    <xdr:col>18</xdr:col>
                    <xdr:colOff>9525</xdr:colOff>
                    <xdr:row>31</xdr:row>
                    <xdr:rowOff>9525</xdr:rowOff>
                  </from>
                  <to>
                    <xdr:col>29</xdr:col>
                    <xdr:colOff>47625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Drop Down 19">
              <controlPr defaultSize="0" autoLine="0" autoPict="0">
                <anchor moveWithCells="1">
                  <from>
                    <xdr:col>1</xdr:col>
                    <xdr:colOff>38100</xdr:colOff>
                    <xdr:row>33</xdr:row>
                    <xdr:rowOff>0</xdr:rowOff>
                  </from>
                  <to>
                    <xdr:col>14</xdr:col>
                    <xdr:colOff>104775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Drop Down 20">
              <controlPr defaultSize="0" autoLine="0" autoPict="0">
                <anchor moveWithCells="1">
                  <from>
                    <xdr:col>18</xdr:col>
                    <xdr:colOff>9525</xdr:colOff>
                    <xdr:row>33</xdr:row>
                    <xdr:rowOff>9525</xdr:rowOff>
                  </from>
                  <to>
                    <xdr:col>31</xdr:col>
                    <xdr:colOff>66675</xdr:colOff>
                    <xdr:row>33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F20" sqref="F20"/>
    </sheetView>
  </sheetViews>
  <sheetFormatPr defaultRowHeight="15" x14ac:dyDescent="0.25"/>
  <cols>
    <col min="2" max="2" width="16" style="14" customWidth="1"/>
    <col min="3" max="3" width="34.7109375" style="14" bestFit="1" customWidth="1"/>
    <col min="4" max="4" width="10.28515625" style="14" customWidth="1"/>
    <col min="5" max="5" width="16" style="14" customWidth="1"/>
    <col min="6" max="6" width="34.7109375" bestFit="1" customWidth="1"/>
  </cols>
  <sheetData>
    <row r="1" spans="1:7" x14ac:dyDescent="0.25">
      <c r="A1" s="24"/>
      <c r="B1" s="23"/>
      <c r="C1" s="23"/>
      <c r="D1" s="23"/>
      <c r="E1" s="23"/>
      <c r="F1" s="24"/>
      <c r="G1" s="24"/>
    </row>
    <row r="2" spans="1:7" x14ac:dyDescent="0.25">
      <c r="A2" s="24"/>
      <c r="B2" s="196" t="s">
        <v>2512</v>
      </c>
      <c r="C2" s="196"/>
      <c r="D2" s="69"/>
      <c r="E2" s="196" t="s">
        <v>2516</v>
      </c>
      <c r="F2" s="196"/>
      <c r="G2" s="24"/>
    </row>
    <row r="3" spans="1:7" x14ac:dyDescent="0.25">
      <c r="A3" s="24"/>
      <c r="B3" s="70" t="s">
        <v>45</v>
      </c>
      <c r="C3" s="71" t="s">
        <v>2513</v>
      </c>
      <c r="D3" s="23"/>
      <c r="E3" s="70" t="s">
        <v>45</v>
      </c>
      <c r="F3" s="71" t="s">
        <v>2513</v>
      </c>
      <c r="G3" s="24"/>
    </row>
    <row r="4" spans="1:7" x14ac:dyDescent="0.25">
      <c r="A4" s="24"/>
      <c r="B4" s="68">
        <v>1</v>
      </c>
      <c r="C4" s="68" t="s">
        <v>127</v>
      </c>
      <c r="D4" s="23"/>
      <c r="E4" s="68">
        <v>1</v>
      </c>
      <c r="F4" s="68" t="s">
        <v>127</v>
      </c>
      <c r="G4" s="24"/>
    </row>
    <row r="5" spans="1:7" x14ac:dyDescent="0.25">
      <c r="A5" s="24"/>
      <c r="B5" s="68">
        <v>2</v>
      </c>
      <c r="C5" s="90" t="s">
        <v>2443</v>
      </c>
      <c r="D5" s="23"/>
      <c r="E5" s="68">
        <v>2</v>
      </c>
      <c r="F5" s="68" t="s">
        <v>2444</v>
      </c>
      <c r="G5" s="24"/>
    </row>
    <row r="6" spans="1:7" x14ac:dyDescent="0.25">
      <c r="A6" s="24"/>
      <c r="B6" s="68">
        <v>3</v>
      </c>
      <c r="C6" s="90" t="s">
        <v>2476</v>
      </c>
      <c r="D6" s="23"/>
      <c r="E6" s="68">
        <v>3</v>
      </c>
      <c r="F6" s="68" t="s">
        <v>2477</v>
      </c>
      <c r="G6" s="24"/>
    </row>
    <row r="7" spans="1:7" x14ac:dyDescent="0.25">
      <c r="A7" s="24"/>
      <c r="B7" s="23"/>
      <c r="C7" s="23"/>
      <c r="D7" s="23"/>
      <c r="E7" s="23"/>
      <c r="F7" s="23"/>
      <c r="G7" s="24"/>
    </row>
    <row r="8" spans="1:7" x14ac:dyDescent="0.25">
      <c r="A8" s="24"/>
      <c r="B8" s="196" t="s">
        <v>2514</v>
      </c>
      <c r="C8" s="196"/>
      <c r="D8" s="23"/>
      <c r="E8" s="196" t="s">
        <v>2514</v>
      </c>
      <c r="F8" s="196"/>
      <c r="G8" s="24"/>
    </row>
    <row r="9" spans="1:7" x14ac:dyDescent="0.25">
      <c r="A9" s="24"/>
      <c r="B9" s="70" t="s">
        <v>45</v>
      </c>
      <c r="C9" s="71" t="s">
        <v>2514</v>
      </c>
      <c r="D9" s="23"/>
      <c r="E9" s="70" t="s">
        <v>45</v>
      </c>
      <c r="F9" s="71" t="s">
        <v>2514</v>
      </c>
      <c r="G9" s="24"/>
    </row>
    <row r="10" spans="1:7" x14ac:dyDescent="0.25">
      <c r="A10" s="24"/>
      <c r="B10" s="68">
        <v>1</v>
      </c>
      <c r="C10" s="68" t="str">
        <f>IF($B$10=B4,C4,IF($B$10=B5,C5,IF(B6=B10,C6,"N/A")))</f>
        <v>Seleccione…</v>
      </c>
      <c r="D10" s="23"/>
      <c r="E10" s="68">
        <v>1</v>
      </c>
      <c r="F10" s="68" t="str">
        <f>IF($E$10=E4,F4,IF($E$10=E5,F5,IF(E6=$E$10,F6,"N/A")))</f>
        <v>Seleccione…</v>
      </c>
      <c r="G10" s="24"/>
    </row>
    <row r="11" spans="1:7" x14ac:dyDescent="0.25">
      <c r="A11" s="24"/>
      <c r="B11" s="69"/>
      <c r="C11" s="69"/>
      <c r="D11" s="23"/>
      <c r="E11" s="23"/>
      <c r="F11" s="24"/>
      <c r="G11" s="24"/>
    </row>
    <row r="12" spans="1:7" x14ac:dyDescent="0.25">
      <c r="A12" s="24"/>
      <c r="B12" s="23"/>
      <c r="C12" s="23"/>
      <c r="D12" s="23"/>
      <c r="E12" s="23"/>
      <c r="F12" s="24"/>
      <c r="G12" s="24"/>
    </row>
    <row r="13" spans="1:7" x14ac:dyDescent="0.25">
      <c r="A13" s="24"/>
      <c r="B13" s="23"/>
      <c r="C13" s="23"/>
      <c r="D13" s="23"/>
      <c r="E13" s="23"/>
      <c r="F13" s="24"/>
      <c r="G13" s="24"/>
    </row>
    <row r="14" spans="1:7" x14ac:dyDescent="0.25">
      <c r="A14" s="24"/>
      <c r="B14" s="196" t="s">
        <v>2518</v>
      </c>
      <c r="C14" s="196"/>
      <c r="D14" s="23"/>
      <c r="E14" s="23"/>
      <c r="F14" s="24"/>
      <c r="G14" s="24"/>
    </row>
    <row r="15" spans="1:7" x14ac:dyDescent="0.25">
      <c r="A15" s="24"/>
      <c r="B15" s="70" t="s">
        <v>45</v>
      </c>
      <c r="C15" s="71" t="s">
        <v>2513</v>
      </c>
      <c r="D15" s="23"/>
      <c r="E15" s="23"/>
      <c r="F15" s="24"/>
      <c r="G15" s="24"/>
    </row>
    <row r="16" spans="1:7" x14ac:dyDescent="0.25">
      <c r="B16" s="68">
        <v>1</v>
      </c>
      <c r="C16" s="68" t="s">
        <v>127</v>
      </c>
    </row>
    <row r="17" spans="2:3" x14ac:dyDescent="0.25">
      <c r="B17" s="68">
        <v>2</v>
      </c>
      <c r="C17" s="68" t="s">
        <v>2445</v>
      </c>
    </row>
    <row r="18" spans="2:3" x14ac:dyDescent="0.25">
      <c r="B18" s="68">
        <v>3</v>
      </c>
      <c r="C18" s="68" t="s">
        <v>2451</v>
      </c>
    </row>
    <row r="19" spans="2:3" x14ac:dyDescent="0.25">
      <c r="B19" s="68">
        <v>4</v>
      </c>
      <c r="C19" s="68" t="s">
        <v>2462</v>
      </c>
    </row>
    <row r="20" spans="2:3" x14ac:dyDescent="0.25">
      <c r="B20" s="68">
        <v>5</v>
      </c>
      <c r="C20" s="68" t="s">
        <v>2468</v>
      </c>
    </row>
    <row r="21" spans="2:3" x14ac:dyDescent="0.25">
      <c r="B21" s="68">
        <v>6</v>
      </c>
      <c r="C21" s="68" t="s">
        <v>2526</v>
      </c>
    </row>
    <row r="22" spans="2:3" x14ac:dyDescent="0.25">
      <c r="B22" s="68">
        <v>7</v>
      </c>
      <c r="C22" s="68" t="s">
        <v>2475</v>
      </c>
    </row>
    <row r="23" spans="2:3" x14ac:dyDescent="0.25">
      <c r="B23" s="23"/>
      <c r="C23" s="23"/>
    </row>
    <row r="24" spans="2:3" x14ac:dyDescent="0.25">
      <c r="B24" s="196" t="s">
        <v>2514</v>
      </c>
      <c r="C24" s="196"/>
    </row>
    <row r="25" spans="2:3" x14ac:dyDescent="0.25">
      <c r="B25" s="70" t="s">
        <v>45</v>
      </c>
      <c r="C25" s="71" t="s">
        <v>2514</v>
      </c>
    </row>
    <row r="26" spans="2:3" x14ac:dyDescent="0.25">
      <c r="B26" s="68">
        <v>1</v>
      </c>
      <c r="C26" s="68" t="str">
        <f>IF($B$26=B16,C16,IF($B$26=B17,C17,IF($B$26=B18,C18,IF($B$26=B19,C19,IF($B$26=B20,C20,IF($B$26=B21,C21,IF($B$26=B22,C22,"N/A")))))))</f>
        <v>Seleccione…</v>
      </c>
    </row>
  </sheetData>
  <mergeCells count="6">
    <mergeCell ref="B14:C14"/>
    <mergeCell ref="B24:C24"/>
    <mergeCell ref="B8:C8"/>
    <mergeCell ref="B2:C2"/>
    <mergeCell ref="E2:F2"/>
    <mergeCell ref="E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opLeftCell="H1" workbookViewId="0">
      <selection activeCell="I15" sqref="I15"/>
    </sheetView>
  </sheetViews>
  <sheetFormatPr defaultRowHeight="15" x14ac:dyDescent="0.25"/>
  <cols>
    <col min="1" max="1" width="9.140625" style="21"/>
    <col min="2" max="3" width="12" style="21" bestFit="1" customWidth="1"/>
    <col min="4" max="4" width="27.7109375" style="21" bestFit="1" customWidth="1"/>
    <col min="5" max="6" width="9.140625" style="21"/>
    <col min="7" max="7" width="38.28515625" style="21" bestFit="1" customWidth="1"/>
    <col min="8" max="8" width="43" style="21" bestFit="1" customWidth="1"/>
    <col min="9" max="9" width="52.7109375" style="21" bestFit="1" customWidth="1"/>
    <col min="10" max="10" width="30.7109375" style="21" bestFit="1" customWidth="1"/>
    <col min="11" max="11" width="35" style="21" bestFit="1" customWidth="1"/>
    <col min="12" max="12" width="36.7109375" style="21" bestFit="1" customWidth="1"/>
    <col min="13" max="13" width="36.7109375" style="21" customWidth="1"/>
    <col min="14" max="14" width="19.5703125" style="21" bestFit="1" customWidth="1"/>
    <col min="15" max="16384" width="9.140625" style="21"/>
  </cols>
  <sheetData>
    <row r="1" spans="2:14" x14ac:dyDescent="0.25">
      <c r="E1" s="82"/>
      <c r="F1" s="82"/>
      <c r="G1" s="82"/>
      <c r="H1" s="82"/>
      <c r="I1" s="82"/>
      <c r="J1" s="73"/>
      <c r="K1" s="74"/>
      <c r="L1" s="74"/>
      <c r="M1" s="74"/>
      <c r="N1" s="73"/>
    </row>
    <row r="2" spans="2:14" x14ac:dyDescent="0.25">
      <c r="B2" s="198" t="s">
        <v>2517</v>
      </c>
      <c r="C2" s="198"/>
      <c r="D2" s="198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x14ac:dyDescent="0.25">
      <c r="B3" s="72" t="str">
        <f>'Datos Principales'!C10</f>
        <v>Seleccione…</v>
      </c>
      <c r="C3" s="70" t="str">
        <f>'Datos Principales'!F10</f>
        <v>Seleccione…</v>
      </c>
      <c r="D3" s="71" t="str">
        <f>'Datos Principales'!C26</f>
        <v>Seleccione…</v>
      </c>
      <c r="E3" s="75"/>
      <c r="F3" s="76" t="s">
        <v>45</v>
      </c>
      <c r="G3" s="76" t="s">
        <v>2519</v>
      </c>
      <c r="H3" s="197" t="s">
        <v>2520</v>
      </c>
      <c r="I3" s="197"/>
      <c r="J3" s="197"/>
      <c r="K3" s="197"/>
      <c r="L3" s="197"/>
      <c r="M3" s="197"/>
      <c r="N3" s="197"/>
    </row>
    <row r="4" spans="2:14" x14ac:dyDescent="0.25">
      <c r="B4" s="72">
        <f>'Datos Principales'!B10</f>
        <v>1</v>
      </c>
      <c r="C4" s="70">
        <f>'Datos Principales'!E10</f>
        <v>1</v>
      </c>
      <c r="D4" s="71">
        <f>'Datos Principales'!B26</f>
        <v>1</v>
      </c>
      <c r="E4" s="75"/>
      <c r="F4" s="76">
        <v>1</v>
      </c>
      <c r="G4" s="77" t="s">
        <v>127</v>
      </c>
      <c r="H4" s="76"/>
      <c r="I4" s="76"/>
      <c r="J4" s="76"/>
      <c r="K4" s="76"/>
      <c r="L4" s="76"/>
      <c r="M4" s="91"/>
      <c r="N4" s="76"/>
    </row>
    <row r="5" spans="2:14" x14ac:dyDescent="0.25">
      <c r="E5" s="78"/>
      <c r="F5" s="76">
        <v>2</v>
      </c>
      <c r="G5" s="77" t="s">
        <v>2445</v>
      </c>
      <c r="H5" s="76" t="s">
        <v>2446</v>
      </c>
      <c r="I5" s="76" t="str">
        <f>IF($C$4=3,"Acceso (Otros)","Acceso a estado de cuenta ")</f>
        <v xml:space="preserve">Acceso a estado de cuenta </v>
      </c>
      <c r="J5" s="76" t="str">
        <f>IF($C$4=3,"","Acceso (Otros)")</f>
        <v>Acceso (Otros)</v>
      </c>
      <c r="K5" s="76"/>
      <c r="L5" s="76"/>
      <c r="M5" s="91"/>
      <c r="N5" s="76"/>
    </row>
    <row r="6" spans="2:14" x14ac:dyDescent="0.25">
      <c r="B6" s="197" t="s">
        <v>2521</v>
      </c>
      <c r="C6" s="197"/>
      <c r="D6" s="197"/>
      <c r="E6" s="78"/>
      <c r="F6" s="76">
        <v>3</v>
      </c>
      <c r="G6" s="77" t="s">
        <v>2451</v>
      </c>
      <c r="H6" s="76" t="str">
        <f>IF($C$4=3,"Rectificación (Otros )","Rectificación de fecha de nacimiento")</f>
        <v>Rectificación de fecha de nacimiento</v>
      </c>
      <c r="I6" s="76" t="str">
        <f>IF($C$4=3,"","Rectificación de nombre ")</f>
        <v xml:space="preserve">Rectificación de nombre </v>
      </c>
      <c r="J6" s="76" t="str">
        <f>IF($C$4=3,"","Rectificación de domicilio ")</f>
        <v xml:space="preserve">Rectificación de domicilio </v>
      </c>
      <c r="K6" s="76" t="str">
        <f>IF($C$4=3,"","Rectificación de correo electrónico")</f>
        <v>Rectificación de correo electrónico</v>
      </c>
      <c r="L6" s="76" t="str">
        <f>IF($C$4=3,"","Rectificación de número de teléfono ")</f>
        <v xml:space="preserve">Rectificación de número de teléfono </v>
      </c>
      <c r="M6" s="91" t="str">
        <f>IF($C$4=3,"","Rectificación de RFC")</f>
        <v>Rectificación de RFC</v>
      </c>
      <c r="N6" s="76" t="str">
        <f>IF($C$4=3,"","Rectificación (Otros )")</f>
        <v>Rectificación (Otros )</v>
      </c>
    </row>
    <row r="7" spans="2:14" x14ac:dyDescent="0.25">
      <c r="B7" s="197">
        <f>D4</f>
        <v>1</v>
      </c>
      <c r="C7" s="197"/>
      <c r="D7" s="197"/>
      <c r="E7" s="78"/>
      <c r="F7" s="76">
        <v>4</v>
      </c>
      <c r="G7" s="77" t="s">
        <v>2462</v>
      </c>
      <c r="H7" s="76" t="str">
        <f>IF($C$4=2,"Cancelación de promociones  ","Cancelación de correo electrónico")</f>
        <v>Cancelación de correo electrónico</v>
      </c>
      <c r="I7" s="76" t="str">
        <f>IF($C$4=2,"Cancelación de llamadas ","Cancelación de número de teléfono ")</f>
        <v xml:space="preserve">Cancelación de número de teléfono </v>
      </c>
      <c r="J7" s="76" t="str">
        <f>IF($C$4=2,"Cancelación de correos electrónicos","Cancelación de domicilio")</f>
        <v>Cancelación de domicilio</v>
      </c>
      <c r="K7" s="76" t="str">
        <f>IF($C$4=2,"Cancelación de todo ","Cancelación de todo ")</f>
        <v xml:space="preserve">Cancelación de todo </v>
      </c>
      <c r="L7" s="92" t="str">
        <f>IF($C$4=2,"Cancelación (Otros)","Cancelación (Otros)")</f>
        <v>Cancelación (Otros)</v>
      </c>
      <c r="M7" s="91"/>
      <c r="N7" s="76"/>
    </row>
    <row r="8" spans="2:14" x14ac:dyDescent="0.25">
      <c r="B8" s="197" t="str">
        <f>D3</f>
        <v>Seleccione…</v>
      </c>
      <c r="C8" s="197"/>
      <c r="D8" s="197"/>
      <c r="E8" s="73"/>
      <c r="F8" s="76">
        <v>5</v>
      </c>
      <c r="G8" s="77" t="s">
        <v>2468</v>
      </c>
      <c r="H8" s="76" t="str">
        <f>IF($C$4=3,"Oposición (Otros )","Oposición a promociones")</f>
        <v>Oposición a promociones</v>
      </c>
      <c r="I8" s="76" t="str">
        <f>IF($C$4=3,"","Oposición a llamadas")</f>
        <v>Oposición a llamadas</v>
      </c>
      <c r="J8" s="86" t="str">
        <f>IF($C$4=3,"","Oposición a correo electrónico")</f>
        <v>Oposición a correo electrónico</v>
      </c>
      <c r="K8" s="92" t="str">
        <f>IF($C$4=3,"","Oposición (Otros )")</f>
        <v>Oposición (Otros )</v>
      </c>
      <c r="L8" s="76"/>
      <c r="M8" s="91"/>
      <c r="N8" s="76"/>
    </row>
    <row r="9" spans="2:14" x14ac:dyDescent="0.25">
      <c r="E9" s="73"/>
      <c r="F9" s="76">
        <v>6</v>
      </c>
      <c r="G9" s="77" t="s">
        <v>2526</v>
      </c>
      <c r="H9" s="76" t="s">
        <v>2548</v>
      </c>
      <c r="I9" s="76"/>
      <c r="J9" s="76"/>
      <c r="K9" s="76"/>
      <c r="L9" s="76"/>
      <c r="M9" s="91"/>
      <c r="N9" s="76"/>
    </row>
    <row r="10" spans="2:14" x14ac:dyDescent="0.25">
      <c r="E10" s="73"/>
      <c r="F10" s="76">
        <v>7</v>
      </c>
      <c r="G10" s="77" t="s">
        <v>2475</v>
      </c>
      <c r="H10" s="76" t="s">
        <v>2544</v>
      </c>
      <c r="I10" s="76"/>
      <c r="J10" s="76"/>
      <c r="K10" s="76"/>
      <c r="L10" s="76"/>
      <c r="M10" s="91"/>
      <c r="N10" s="76"/>
    </row>
    <row r="11" spans="2:14" x14ac:dyDescent="0.25">
      <c r="E11" s="73"/>
      <c r="F11" s="76">
        <v>8</v>
      </c>
      <c r="G11" s="77"/>
      <c r="H11" s="76"/>
      <c r="I11" s="76"/>
      <c r="J11" s="76"/>
      <c r="K11" s="76"/>
      <c r="L11" s="76"/>
      <c r="M11" s="91"/>
      <c r="N11" s="76"/>
    </row>
    <row r="12" spans="2:14" x14ac:dyDescent="0.25">
      <c r="E12" s="73"/>
      <c r="F12" s="75"/>
      <c r="G12" s="78"/>
      <c r="H12" s="75"/>
      <c r="I12" s="75"/>
      <c r="J12" s="75"/>
      <c r="K12" s="75"/>
      <c r="L12" s="75"/>
      <c r="M12" s="75"/>
      <c r="N12" s="75"/>
    </row>
    <row r="13" spans="2:14" x14ac:dyDescent="0.25">
      <c r="E13" s="82"/>
      <c r="F13" s="82"/>
      <c r="G13" s="82"/>
      <c r="H13" s="82"/>
      <c r="I13" s="82"/>
      <c r="J13" s="73"/>
      <c r="K13" s="74"/>
      <c r="L13" s="74"/>
      <c r="M13" s="74"/>
      <c r="N13" s="73"/>
    </row>
    <row r="14" spans="2:14" x14ac:dyDescent="0.25">
      <c r="E14" s="73"/>
      <c r="F14" s="73"/>
      <c r="G14" s="73"/>
      <c r="H14" s="73"/>
      <c r="I14" s="84" t="s">
        <v>2525</v>
      </c>
      <c r="J14" s="73"/>
      <c r="K14" s="74"/>
      <c r="L14" s="74"/>
      <c r="M14" s="74"/>
      <c r="N14" s="73"/>
    </row>
    <row r="15" spans="2:14" x14ac:dyDescent="0.25">
      <c r="E15" s="73"/>
      <c r="F15" s="79" t="s">
        <v>45</v>
      </c>
      <c r="G15" s="76" t="s">
        <v>2549</v>
      </c>
      <c r="H15" s="73"/>
      <c r="I15" s="89" t="str">
        <f>IF($B$18="Seleccione…","Debe especificar la petición que desea presentar",IF($B$18= "Oposición a correo electrónico", "Indique el motivo por el cual desea Oponerse a recibir correos electrónicos",IF($B$18="Oposición a estados de cuenta"," Indique el medio por el cual recibe los estados de cuenta, así como, los motivos por los cuales desea oponerse a recibirlos ",IF($B$18="Oposición a llamadas"," Indique el número telefónico, así como, el motivo por el cual deseas oponerte a recibir llamadas ",IF($B$18="Oposición a promociones"," Indique el medio por el cual recibe promociones, así como, el motivo por el cual ya no quiere recibir dichas promociones ",IF($B$18="Cancelación de todo ","Indique los motivos de su cancelación",IF($B$18="Cancelación de domicilio"," Indique su domicilio a cancelar (calle, número exterior y/o interior, colonia, municipio y/o delegación, código postal, ciudad y estado)",IF($B$18="Cancelación de número de teléfono ","Indique el número de teléfono que desea cancelar  (fijo o móvil a 10 dígitos)",IF($B$18="Cancelación de correo electrónico"," Indique el correo electrónico que desea cancelar ",IF($B$18="Rectificación de fecha de nacimiento"," Indique su fecha de nacimiento correcta ",IF($B$18="Rectificación de nombre ","Indique su nombre correctamente ",IF($B$18="Rectificación de domicilio ","Indique su domicilio a rectificar (calle, número exterior y/o interior, colonia, municipio y/o delegación, código postal, ciudad y estado)",IF($B$18="Rectificación de correo electrónico"," Indique el correo electrónico correcto ",IF($B$18="Rectificación de número de teléfono ","Indique su número telefónico actual ",IF($B$18="Rectificación de RFC","Indique su RFC correcto",IF($B$18="Acceso a expediente"," Indique a que información y/o documentos desea acceder (opcional)",IF($B$18="Acceso a estado de cuenta ","Indique el mes y el año de los estados de cuenta que solicita ",IF($B$18="Acceso (Otros)","Indique específicamente a que desea acceder",(IF($B$18="Rectificación (Otros )","Indique específicamente que se quiere rectificar",(IF($B$18="Cancelación (Otros)","Indique específicamente que se quiere se quiere cancelar",(IF($B$18="Oposición (Otros )","Indique específicamente a que se quiere oponer",(IF($B$8="Limitar el uso y/o divulgación ","Indique específicamente los motivos por los cuales quiere Limitar el uso  y/o divulgación de sus datos personales  ",IF($B$8="Revocar el Consentimiento ","Indique específicamente los motivos por los cuales quiere revocar el consentimiento de sus datos personales ","")))))))))))))))))))))))))))</f>
        <v>Debe especificar la petición que desea presentar</v>
      </c>
      <c r="J15" s="73"/>
      <c r="K15" s="80"/>
      <c r="L15" s="81"/>
      <c r="M15" s="81"/>
      <c r="N15" s="73"/>
    </row>
    <row r="16" spans="2:14" x14ac:dyDescent="0.25">
      <c r="B16" s="197" t="s">
        <v>2550</v>
      </c>
      <c r="C16" s="197"/>
      <c r="D16" s="197"/>
      <c r="E16" s="73"/>
      <c r="F16" s="76">
        <v>1</v>
      </c>
      <c r="G16" s="77" t="s">
        <v>127</v>
      </c>
      <c r="H16" s="73"/>
      <c r="I16" s="73"/>
      <c r="J16" s="73"/>
    </row>
    <row r="17" spans="2:11" x14ac:dyDescent="0.25">
      <c r="B17" s="108">
        <v>1</v>
      </c>
      <c r="C17" s="108"/>
      <c r="D17" s="108"/>
      <c r="E17" s="73"/>
      <c r="F17" s="76">
        <v>2</v>
      </c>
      <c r="G17" s="77" t="str">
        <f>IF(LOOKUP($B$7,$F$4:$F$11,H4:H11)=0," ",LOOKUP($B$7,$F$4:$F$11,H4:H11))</f>
        <v xml:space="preserve"> </v>
      </c>
      <c r="H17" s="73"/>
      <c r="I17" s="89" t="str">
        <f>IF($B$18="Seleccione…","",IF($B$18="Oposición a correo electrónico","Confirmación desde el correo electrónico",IF($B$18="Oposición a estados de cuenta"," Estado de Cuenta que declara haber recibido ",IF($B$18="Oposición a llamadas"," Comprobante actual de teléfono (no mayor a 3 meses) ",IF($B$18="Oposición a promociones"," Enviar confirmación desde el correo electrónico y/o comprobante de la línea telefónica, según sea el caso. ",IF($B$18="Cancelación de domicilio"," Comprobante actual de Domicilio (no mayor a 3 meses)",IF($B$18="Cancelación de número de teléfono ","Comprobante actual de teléfono (no mayor a 3 meses)",IF($B$18="Cancelación de correo electrónico"," Confirmación desde el correo electrónico que desea cancelar ",IF(OR($B$18="Rectificación de fecha de nacimiento",$B$18="Rectificación de nombre "),"Acta de nacimiento y Cédula fiscal ",IF($B$18="Rectificación de RFC","Cédula fiscal",IF($B$18="Rectificación de domicilio ","Comprobante actual de domicilio (no mayor a 3 meses) ",IF($B$18="Rectificación de correo electrónico"," Confirmación desde el correo electrónico ",IF($B$18="Rectificación de número de teléfono ","Comprobante actual de teléfono (no mayor a 3 meses)",IF($B$18="Acceso a expediente","",IF($B$18="Acceso a estado de cuenta ","",IF($B$18="Acceso (Otros)","",(IF($B$18="Rectificación (Otros )","",(IF($B$18="Cancelación ( Otros )","",(IF($B$18="Oposición (Otros )","",(IF($B$8="Limitar el uso y/o divulgación ","",IF($B$8="Revocar el Consentimiento ","","")))))))))))))))))))))))))</f>
        <v/>
      </c>
      <c r="J17" s="73"/>
    </row>
    <row r="18" spans="2:11" x14ac:dyDescent="0.25">
      <c r="B18" s="197" t="str">
        <f>IF($B$17=1,G16,IF($B$17=2,G17,IF($B$17=3,G18,IF($B$17=4,G19,IF($B$17=5,G20,IF($B$17=6,G21,IF($B$17=7,G22,IF($B$17=8,G23,""))))))))</f>
        <v>Seleccione…</v>
      </c>
      <c r="C18" s="197"/>
      <c r="D18" s="197"/>
      <c r="E18" s="73"/>
      <c r="F18" s="76">
        <v>3</v>
      </c>
      <c r="G18" s="77" t="str">
        <f>IF(LOOKUP($B$7,$F$4:$F$11,I4:I11)=0," ",LOOKUP($B$7,$F$4:$F$11,I4:I11))</f>
        <v xml:space="preserve"> </v>
      </c>
      <c r="H18" s="73"/>
      <c r="I18" s="73"/>
      <c r="J18" s="73"/>
      <c r="K18" s="73"/>
    </row>
    <row r="19" spans="2:11" x14ac:dyDescent="0.25">
      <c r="E19" s="73"/>
      <c r="F19" s="76">
        <v>4</v>
      </c>
      <c r="G19" s="77" t="str">
        <f>IF(LOOKUP($B$7,$F$4:$F$11,J4:J11)=0," ",LOOKUP($B$7,$F$4:$F$11,J4:J11))</f>
        <v xml:space="preserve"> </v>
      </c>
      <c r="H19" s="73"/>
      <c r="I19" s="73"/>
      <c r="J19" s="73"/>
      <c r="K19" s="73"/>
    </row>
    <row r="20" spans="2:11" x14ac:dyDescent="0.25">
      <c r="E20" s="73"/>
      <c r="F20" s="76">
        <v>5</v>
      </c>
      <c r="G20" s="77" t="str">
        <f>IF(LOOKUP($B$7,$F$4:$F$11,K4:K11)=0," ",LOOKUP($B$7,$F$4:$F$11,K4:K11))</f>
        <v xml:space="preserve"> </v>
      </c>
      <c r="H20" s="73"/>
      <c r="I20" s="73"/>
      <c r="J20" s="73"/>
      <c r="K20" s="73"/>
    </row>
    <row r="21" spans="2:11" x14ac:dyDescent="0.25">
      <c r="E21" s="73"/>
      <c r="F21" s="76">
        <v>6</v>
      </c>
      <c r="G21" s="77" t="str">
        <f>IF(LOOKUP($B$7,$F$4:$F$11,L4:L11)=0," ",LOOKUP($B$7,$F$4:$F$11,L4:L11))</f>
        <v xml:space="preserve"> </v>
      </c>
      <c r="H21" s="73"/>
      <c r="I21" s="75"/>
      <c r="J21" s="73"/>
      <c r="K21" s="73"/>
    </row>
    <row r="22" spans="2:11" x14ac:dyDescent="0.25">
      <c r="E22" s="73"/>
      <c r="F22" s="76">
        <v>7</v>
      </c>
      <c r="G22" s="77" t="str">
        <f>IF(LOOKUP($B$7,$F$4:$F$11,M4:M11)=0," ",LOOKUP($B$7,$F$4:$F$11,M4:M11))</f>
        <v xml:space="preserve"> </v>
      </c>
      <c r="H22" s="73"/>
      <c r="I22" s="75"/>
      <c r="J22" s="73"/>
      <c r="K22" s="73"/>
    </row>
    <row r="23" spans="2:11" x14ac:dyDescent="0.25">
      <c r="E23" s="73"/>
      <c r="F23" s="91">
        <v>8</v>
      </c>
      <c r="G23" s="77" t="str">
        <f>IF(LOOKUP($B$7,$F$4:$F$11,N4:N11)=0," ",LOOKUP($B$7,$F$4:$F$11,N4:N11))</f>
        <v xml:space="preserve"> </v>
      </c>
      <c r="H23" s="73"/>
      <c r="I23" s="75"/>
      <c r="J23" s="73"/>
      <c r="K23" s="73"/>
    </row>
  </sheetData>
  <mergeCells count="7">
    <mergeCell ref="B16:D16"/>
    <mergeCell ref="B18:D18"/>
    <mergeCell ref="H3:N3"/>
    <mergeCell ref="B2:D2"/>
    <mergeCell ref="B6:D6"/>
    <mergeCell ref="B7:D7"/>
    <mergeCell ref="B8:D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E1" sqref="E1"/>
    </sheetView>
  </sheetViews>
  <sheetFormatPr defaultRowHeight="15" x14ac:dyDescent="0.25"/>
  <sheetData>
    <row r="1" spans="2:5" x14ac:dyDescent="0.25">
      <c r="B1" s="199" t="str">
        <f>'Tipo de petición'!D3</f>
        <v>Seleccione…</v>
      </c>
      <c r="C1" s="199"/>
      <c r="E1" t="str">
        <f>IF($B$2=1,"* Debe especificar el derecho que busca ejercer (Acceso, Rectificación, Cancelación, Oposición, limitar el uso y/o divulgación, Revocar el consentimiento)",IF($B$2=2,B5,IF($B$2=3,B9,IF($B$2=4,B13,IF($B$2=5,B16,IF($B$2=6,B19,IF($B$2=7,B22,"")))))))</f>
        <v>* Debe especificar el derecho que busca ejercer (Acceso, Rectificación, Cancelación, Oposición, limitar el uso y/o divulgación, Revocar el consentimiento)</v>
      </c>
    </row>
    <row r="2" spans="2:5" x14ac:dyDescent="0.25">
      <c r="B2" s="199">
        <f>'Tipo de petición'!D4</f>
        <v>1</v>
      </c>
      <c r="C2" s="199"/>
    </row>
    <row r="4" spans="2:5" x14ac:dyDescent="0.25">
      <c r="B4" s="87" t="s">
        <v>2522</v>
      </c>
    </row>
    <row r="5" spans="2:5" x14ac:dyDescent="0.25">
      <c r="B5" s="87" t="s">
        <v>2547</v>
      </c>
    </row>
    <row r="8" spans="2:5" x14ac:dyDescent="0.25">
      <c r="B8" s="87" t="s">
        <v>2523</v>
      </c>
    </row>
    <row r="9" spans="2:5" x14ac:dyDescent="0.25">
      <c r="B9" s="87" t="s">
        <v>2530</v>
      </c>
    </row>
    <row r="12" spans="2:5" x14ac:dyDescent="0.25">
      <c r="B12" s="87" t="s">
        <v>2524</v>
      </c>
    </row>
    <row r="13" spans="2:5" x14ac:dyDescent="0.25">
      <c r="B13" s="87" t="s">
        <v>2531</v>
      </c>
    </row>
    <row r="15" spans="2:5" x14ac:dyDescent="0.25">
      <c r="B15" s="87" t="s">
        <v>2468</v>
      </c>
    </row>
    <row r="16" spans="2:5" x14ac:dyDescent="0.25">
      <c r="B16" s="87" t="s">
        <v>2532</v>
      </c>
    </row>
    <row r="18" spans="2:2" x14ac:dyDescent="0.25">
      <c r="B18" s="83" t="s">
        <v>2533</v>
      </c>
    </row>
    <row r="19" spans="2:2" x14ac:dyDescent="0.25">
      <c r="B19" s="88" t="s">
        <v>2542</v>
      </c>
    </row>
    <row r="21" spans="2:2" x14ac:dyDescent="0.25">
      <c r="B21" s="83" t="s">
        <v>2534</v>
      </c>
    </row>
    <row r="22" spans="2:2" x14ac:dyDescent="0.25">
      <c r="B22" t="s">
        <v>2543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sqref="A1:A3"/>
    </sheetView>
  </sheetViews>
  <sheetFormatPr defaultRowHeight="15" x14ac:dyDescent="0.25"/>
  <cols>
    <col min="1" max="1" width="14.5703125" customWidth="1"/>
    <col min="2" max="2" width="13.85546875" customWidth="1"/>
    <col min="3" max="3" width="11.42578125" customWidth="1"/>
    <col min="4" max="4" width="22.5703125" customWidth="1"/>
    <col min="5" max="5" width="20.28515625" customWidth="1"/>
    <col min="6" max="6" width="13.85546875" customWidth="1"/>
    <col min="7" max="7" width="19.28515625" customWidth="1"/>
    <col min="8" max="8" width="32.28515625" customWidth="1"/>
    <col min="9" max="9" width="29" customWidth="1"/>
    <col min="10" max="10" width="36.140625" customWidth="1"/>
  </cols>
  <sheetData>
    <row r="1" spans="1:12" ht="14.25" customHeight="1" x14ac:dyDescent="0.25">
      <c r="A1" s="200" t="s">
        <v>2435</v>
      </c>
      <c r="B1" s="200" t="s">
        <v>2436</v>
      </c>
      <c r="C1" s="200" t="s">
        <v>2437</v>
      </c>
      <c r="D1" s="200" t="s">
        <v>2438</v>
      </c>
      <c r="E1" s="200" t="s">
        <v>2439</v>
      </c>
      <c r="F1" s="200" t="s">
        <v>2439</v>
      </c>
      <c r="G1" s="200" t="s">
        <v>2481</v>
      </c>
      <c r="H1" s="200" t="s">
        <v>2440</v>
      </c>
      <c r="I1" s="200" t="s">
        <v>2441</v>
      </c>
      <c r="J1" s="200" t="s">
        <v>2442</v>
      </c>
    </row>
    <row r="2" spans="1:12" ht="14.25" customHeight="1" x14ac:dyDescent="0.2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59"/>
      <c r="L2" s="60"/>
    </row>
    <row r="3" spans="1:12" ht="14.25" customHeight="1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59"/>
      <c r="L3" s="60"/>
    </row>
    <row r="4" spans="1:12" ht="14.25" customHeight="1" x14ac:dyDescent="0.25">
      <c r="A4" s="61" t="s">
        <v>2443</v>
      </c>
      <c r="B4" s="61" t="s">
        <v>2444</v>
      </c>
      <c r="C4" s="61" t="s">
        <v>2445</v>
      </c>
      <c r="D4" s="61" t="s">
        <v>2446</v>
      </c>
      <c r="E4" s="61" t="s">
        <v>2447</v>
      </c>
      <c r="F4" s="61" t="s">
        <v>2448</v>
      </c>
      <c r="G4" s="61"/>
      <c r="H4" s="61" t="s">
        <v>2511</v>
      </c>
      <c r="I4" s="61"/>
      <c r="J4" s="61"/>
      <c r="K4" s="59"/>
      <c r="L4" s="60"/>
    </row>
    <row r="5" spans="1:12" ht="14.25" customHeight="1" x14ac:dyDescent="0.25">
      <c r="A5" s="61" t="s">
        <v>2443</v>
      </c>
      <c r="B5" s="61" t="s">
        <v>2444</v>
      </c>
      <c r="C5" s="61" t="s">
        <v>2445</v>
      </c>
      <c r="D5" s="61" t="s">
        <v>2449</v>
      </c>
      <c r="E5" s="61" t="s">
        <v>2447</v>
      </c>
      <c r="F5" s="61" t="s">
        <v>2448</v>
      </c>
      <c r="G5" s="61"/>
      <c r="H5" s="60" t="s">
        <v>2497</v>
      </c>
      <c r="I5" s="61" t="s">
        <v>2499</v>
      </c>
      <c r="J5" s="61" t="s">
        <v>2500</v>
      </c>
      <c r="K5" s="59"/>
      <c r="L5" s="60"/>
    </row>
    <row r="6" spans="1:12" ht="14.25" customHeight="1" x14ac:dyDescent="0.25">
      <c r="A6" s="62" t="s">
        <v>2443</v>
      </c>
      <c r="B6" s="62" t="s">
        <v>2444</v>
      </c>
      <c r="C6" s="62" t="s">
        <v>2445</v>
      </c>
      <c r="D6" s="62" t="s">
        <v>2450</v>
      </c>
      <c r="E6" s="62" t="s">
        <v>2447</v>
      </c>
      <c r="F6" s="62" t="s">
        <v>2448</v>
      </c>
      <c r="G6" s="62"/>
      <c r="H6" s="62" t="s">
        <v>2501</v>
      </c>
      <c r="I6" s="62"/>
      <c r="J6" s="62"/>
      <c r="K6" s="59"/>
      <c r="L6" s="60"/>
    </row>
    <row r="7" spans="1:12" ht="14.25" customHeight="1" x14ac:dyDescent="0.25">
      <c r="A7" s="61" t="s">
        <v>2443</v>
      </c>
      <c r="B7" s="61" t="s">
        <v>2444</v>
      </c>
      <c r="C7" s="61" t="s">
        <v>2451</v>
      </c>
      <c r="D7" s="61" t="s">
        <v>2452</v>
      </c>
      <c r="E7" s="61" t="s">
        <v>2447</v>
      </c>
      <c r="F7" s="61" t="s">
        <v>2448</v>
      </c>
      <c r="G7" s="61" t="s">
        <v>2453</v>
      </c>
      <c r="H7" s="61"/>
      <c r="I7" s="61"/>
      <c r="J7" s="61" t="s">
        <v>2454</v>
      </c>
      <c r="K7" s="59"/>
      <c r="L7" s="60"/>
    </row>
    <row r="8" spans="1:12" ht="14.25" customHeight="1" x14ac:dyDescent="0.25">
      <c r="A8" s="61" t="s">
        <v>2443</v>
      </c>
      <c r="B8" s="61" t="s">
        <v>2444</v>
      </c>
      <c r="C8" s="61" t="s">
        <v>2451</v>
      </c>
      <c r="D8" s="61" t="s">
        <v>2455</v>
      </c>
      <c r="E8" s="61" t="s">
        <v>2447</v>
      </c>
      <c r="F8" s="61" t="s">
        <v>2448</v>
      </c>
      <c r="G8" s="61" t="s">
        <v>2453</v>
      </c>
      <c r="H8" s="61"/>
      <c r="I8" s="61"/>
      <c r="J8" s="61" t="s">
        <v>2454</v>
      </c>
      <c r="K8" s="59"/>
      <c r="L8" s="60"/>
    </row>
    <row r="9" spans="1:12" ht="14.25" customHeight="1" x14ac:dyDescent="0.25">
      <c r="A9" s="61" t="s">
        <v>2443</v>
      </c>
      <c r="B9" s="61" t="s">
        <v>2444</v>
      </c>
      <c r="C9" s="61" t="s">
        <v>2451</v>
      </c>
      <c r="D9" s="61" t="s">
        <v>2456</v>
      </c>
      <c r="E9" s="61" t="s">
        <v>2447</v>
      </c>
      <c r="F9" s="61" t="s">
        <v>2448</v>
      </c>
      <c r="G9" s="61" t="s">
        <v>2491</v>
      </c>
      <c r="H9" s="61"/>
      <c r="I9" s="61"/>
      <c r="J9" s="61" t="s">
        <v>2454</v>
      </c>
      <c r="K9" s="59"/>
      <c r="L9" s="60"/>
    </row>
    <row r="10" spans="1:12" ht="14.25" customHeight="1" x14ac:dyDescent="0.25">
      <c r="A10" s="61" t="s">
        <v>2443</v>
      </c>
      <c r="B10" s="61" t="s">
        <v>2444</v>
      </c>
      <c r="C10" s="61" t="s">
        <v>2451</v>
      </c>
      <c r="D10" s="61" t="s">
        <v>2458</v>
      </c>
      <c r="E10" s="61" t="s">
        <v>2447</v>
      </c>
      <c r="F10" s="61" t="s">
        <v>2448</v>
      </c>
      <c r="G10" s="61" t="s">
        <v>2459</v>
      </c>
      <c r="H10" s="61"/>
      <c r="I10" s="61"/>
      <c r="J10" s="61" t="s">
        <v>2454</v>
      </c>
      <c r="K10" s="59"/>
      <c r="L10" s="60"/>
    </row>
    <row r="11" spans="1:12" ht="14.25" customHeight="1" x14ac:dyDescent="0.25">
      <c r="A11" s="61" t="s">
        <v>2443</v>
      </c>
      <c r="B11" s="61" t="s">
        <v>2444</v>
      </c>
      <c r="C11" s="61" t="s">
        <v>2451</v>
      </c>
      <c r="D11" s="61" t="s">
        <v>2460</v>
      </c>
      <c r="E11" s="61" t="s">
        <v>2447</v>
      </c>
      <c r="F11" s="61" t="s">
        <v>2448</v>
      </c>
      <c r="G11" s="61" t="s">
        <v>2490</v>
      </c>
      <c r="H11" s="61"/>
      <c r="I11" s="61"/>
      <c r="J11" s="61" t="s">
        <v>2454</v>
      </c>
      <c r="K11" s="59"/>
      <c r="L11" s="60"/>
    </row>
    <row r="12" spans="1:12" ht="14.25" customHeight="1" x14ac:dyDescent="0.25">
      <c r="A12" s="62" t="s">
        <v>2443</v>
      </c>
      <c r="B12" s="62" t="s">
        <v>2444</v>
      </c>
      <c r="C12" s="62" t="s">
        <v>2451</v>
      </c>
      <c r="D12" s="62" t="s">
        <v>2461</v>
      </c>
      <c r="E12" s="62" t="s">
        <v>2447</v>
      </c>
      <c r="F12" s="62" t="s">
        <v>2448</v>
      </c>
      <c r="G12" s="62"/>
      <c r="H12" s="62" t="s">
        <v>2502</v>
      </c>
      <c r="I12" s="62"/>
      <c r="J12" s="62" t="s">
        <v>2454</v>
      </c>
      <c r="K12" s="59"/>
      <c r="L12" s="60"/>
    </row>
    <row r="13" spans="1:12" ht="14.25" customHeight="1" x14ac:dyDescent="0.25">
      <c r="A13" s="63" t="s">
        <v>2443</v>
      </c>
      <c r="B13" s="63" t="s">
        <v>2444</v>
      </c>
      <c r="C13" s="63" t="s">
        <v>2462</v>
      </c>
      <c r="D13" s="63" t="s">
        <v>2463</v>
      </c>
      <c r="E13" s="63"/>
      <c r="F13" s="63"/>
      <c r="G13" s="63"/>
      <c r="H13" s="63" t="s">
        <v>2496</v>
      </c>
      <c r="I13" s="63" t="s">
        <v>2464</v>
      </c>
      <c r="J13" s="63"/>
      <c r="K13" s="59"/>
      <c r="L13" s="60"/>
    </row>
    <row r="14" spans="1:12" ht="14.25" customHeight="1" x14ac:dyDescent="0.25">
      <c r="A14" s="63" t="s">
        <v>2443</v>
      </c>
      <c r="B14" s="63" t="s">
        <v>2444</v>
      </c>
      <c r="C14" s="63" t="s">
        <v>2462</v>
      </c>
      <c r="D14" s="63" t="s">
        <v>2465</v>
      </c>
      <c r="E14" s="63"/>
      <c r="F14" s="63"/>
      <c r="G14" s="63"/>
      <c r="H14" s="63" t="s">
        <v>2496</v>
      </c>
      <c r="I14" s="63" t="s">
        <v>2464</v>
      </c>
      <c r="J14" s="63"/>
      <c r="K14" s="59"/>
      <c r="L14" s="60"/>
    </row>
    <row r="15" spans="1:12" ht="14.25" customHeight="1" x14ac:dyDescent="0.25">
      <c r="A15" s="63" t="s">
        <v>2443</v>
      </c>
      <c r="B15" s="63" t="s">
        <v>2444</v>
      </c>
      <c r="C15" s="63" t="s">
        <v>2462</v>
      </c>
      <c r="D15" s="63" t="s">
        <v>2466</v>
      </c>
      <c r="E15" s="63"/>
      <c r="F15" s="63"/>
      <c r="G15" s="63"/>
      <c r="H15" s="63" t="s">
        <v>2496</v>
      </c>
      <c r="I15" s="63" t="s">
        <v>2464</v>
      </c>
      <c r="J15" s="63"/>
      <c r="K15" s="59"/>
      <c r="L15" s="60"/>
    </row>
    <row r="16" spans="1:12" ht="14.25" customHeight="1" x14ac:dyDescent="0.25">
      <c r="A16" s="62" t="s">
        <v>2443</v>
      </c>
      <c r="B16" s="62" t="s">
        <v>2444</v>
      </c>
      <c r="C16" s="62" t="s">
        <v>2462</v>
      </c>
      <c r="D16" s="62" t="s">
        <v>2467</v>
      </c>
      <c r="E16" s="62" t="s">
        <v>2447</v>
      </c>
      <c r="F16" s="62" t="s">
        <v>2448</v>
      </c>
      <c r="G16" s="62"/>
      <c r="H16" s="62" t="s">
        <v>2496</v>
      </c>
      <c r="I16" s="62" t="s">
        <v>2506</v>
      </c>
      <c r="J16" s="62"/>
      <c r="K16" s="59"/>
      <c r="L16" s="60"/>
    </row>
    <row r="17" spans="1:12" ht="14.25" customHeight="1" x14ac:dyDescent="0.25">
      <c r="A17" s="61" t="s">
        <v>2443</v>
      </c>
      <c r="B17" s="61" t="s">
        <v>2444</v>
      </c>
      <c r="C17" s="61" t="s">
        <v>2468</v>
      </c>
      <c r="D17" s="61" t="s">
        <v>2469</v>
      </c>
      <c r="E17" s="61" t="s">
        <v>2447</v>
      </c>
      <c r="F17" s="61" t="s">
        <v>2448</v>
      </c>
      <c r="G17" s="61" t="s">
        <v>2484</v>
      </c>
      <c r="H17" s="61" t="s">
        <v>2505</v>
      </c>
      <c r="I17" s="61"/>
      <c r="J17" s="61"/>
      <c r="K17" s="59"/>
      <c r="L17" s="60"/>
    </row>
    <row r="18" spans="1:12" ht="14.25" customHeight="1" x14ac:dyDescent="0.25">
      <c r="A18" s="61" t="s">
        <v>2443</v>
      </c>
      <c r="B18" s="61" t="s">
        <v>2444</v>
      </c>
      <c r="C18" s="61" t="s">
        <v>2468</v>
      </c>
      <c r="D18" s="61" t="s">
        <v>2470</v>
      </c>
      <c r="E18" s="61" t="s">
        <v>2447</v>
      </c>
      <c r="F18" s="61" t="s">
        <v>2448</v>
      </c>
      <c r="G18" s="61" t="s">
        <v>2457</v>
      </c>
      <c r="H18" s="61" t="s">
        <v>2505</v>
      </c>
      <c r="I18" s="61"/>
      <c r="J18" s="61"/>
      <c r="K18" s="59"/>
      <c r="L18" s="60"/>
    </row>
    <row r="19" spans="1:12" ht="14.25" customHeight="1" x14ac:dyDescent="0.25">
      <c r="A19" s="61" t="s">
        <v>2443</v>
      </c>
      <c r="B19" s="61" t="s">
        <v>2444</v>
      </c>
      <c r="C19" s="61" t="s">
        <v>2468</v>
      </c>
      <c r="D19" s="61" t="s">
        <v>2471</v>
      </c>
      <c r="E19" s="61" t="s">
        <v>2447</v>
      </c>
      <c r="F19" s="61" t="s">
        <v>2448</v>
      </c>
      <c r="G19" s="61" t="s">
        <v>2484</v>
      </c>
      <c r="H19" s="61" t="s">
        <v>2505</v>
      </c>
      <c r="I19" s="61"/>
      <c r="J19" s="61"/>
      <c r="K19" s="59"/>
      <c r="L19" s="60"/>
    </row>
    <row r="20" spans="1:12" ht="14.25" customHeight="1" x14ac:dyDescent="0.25">
      <c r="A20" s="62" t="s">
        <v>2443</v>
      </c>
      <c r="B20" s="62" t="s">
        <v>2444</v>
      </c>
      <c r="C20" s="62" t="s">
        <v>2468</v>
      </c>
      <c r="D20" s="62" t="s">
        <v>2472</v>
      </c>
      <c r="E20" s="62" t="s">
        <v>2447</v>
      </c>
      <c r="F20" s="62" t="s">
        <v>2448</v>
      </c>
      <c r="G20" s="62"/>
      <c r="H20" s="62" t="s">
        <v>2503</v>
      </c>
      <c r="I20" s="62" t="s">
        <v>2504</v>
      </c>
      <c r="J20" s="62"/>
      <c r="K20" s="59"/>
      <c r="L20" s="60"/>
    </row>
    <row r="21" spans="1:12" ht="14.25" customHeight="1" x14ac:dyDescent="0.25">
      <c r="A21" s="61" t="s">
        <v>2443</v>
      </c>
      <c r="B21" s="61" t="s">
        <v>2444</v>
      </c>
      <c r="C21" s="61" t="s">
        <v>2473</v>
      </c>
      <c r="D21" s="61"/>
      <c r="E21" s="61" t="s">
        <v>2447</v>
      </c>
      <c r="F21" s="61" t="s">
        <v>2448</v>
      </c>
      <c r="G21" s="61"/>
      <c r="H21" s="61" t="s">
        <v>2508</v>
      </c>
      <c r="I21" s="61"/>
      <c r="J21" s="61"/>
      <c r="K21" s="59"/>
      <c r="L21" s="60"/>
    </row>
    <row r="22" spans="1:12" ht="14.25" customHeight="1" thickBot="1" x14ac:dyDescent="0.3">
      <c r="A22" s="64" t="s">
        <v>2443</v>
      </c>
      <c r="B22" s="64" t="s">
        <v>2444</v>
      </c>
      <c r="C22" s="64" t="s">
        <v>2475</v>
      </c>
      <c r="D22" s="64"/>
      <c r="E22" s="64" t="s">
        <v>2447</v>
      </c>
      <c r="F22" s="64" t="s">
        <v>2448</v>
      </c>
      <c r="G22" s="64"/>
      <c r="H22" s="64" t="s">
        <v>2508</v>
      </c>
      <c r="I22" s="64"/>
      <c r="J22" s="64"/>
      <c r="K22" s="59"/>
      <c r="L22" s="60"/>
    </row>
    <row r="23" spans="1:12" ht="14.25" customHeight="1" x14ac:dyDescent="0.25">
      <c r="A23" s="65" t="s">
        <v>2476</v>
      </c>
      <c r="B23" s="65" t="s">
        <v>2444</v>
      </c>
      <c r="C23" s="65" t="s">
        <v>2445</v>
      </c>
      <c r="D23" s="65" t="s">
        <v>2446</v>
      </c>
      <c r="E23" s="65" t="s">
        <v>2480</v>
      </c>
      <c r="F23" s="65" t="s">
        <v>2482</v>
      </c>
      <c r="G23" s="65"/>
      <c r="H23" s="65" t="s">
        <v>2511</v>
      </c>
      <c r="I23" s="61"/>
      <c r="J23" s="61"/>
      <c r="K23" s="59"/>
      <c r="L23" s="60"/>
    </row>
    <row r="24" spans="1:12" ht="14.25" customHeight="1" x14ac:dyDescent="0.25">
      <c r="A24" s="61" t="s">
        <v>2476</v>
      </c>
      <c r="B24" s="61" t="s">
        <v>2444</v>
      </c>
      <c r="C24" s="61" t="s">
        <v>2445</v>
      </c>
      <c r="D24" s="61" t="s">
        <v>2449</v>
      </c>
      <c r="E24" s="61" t="s">
        <v>2480</v>
      </c>
      <c r="F24" s="61" t="s">
        <v>2482</v>
      </c>
      <c r="G24" s="61"/>
      <c r="H24" s="60" t="s">
        <v>2497</v>
      </c>
      <c r="I24" s="61" t="s">
        <v>2499</v>
      </c>
      <c r="J24" s="61" t="s">
        <v>2500</v>
      </c>
      <c r="K24" s="59"/>
      <c r="L24" s="60"/>
    </row>
    <row r="25" spans="1:12" ht="14.25" customHeight="1" x14ac:dyDescent="0.25">
      <c r="A25" s="62" t="s">
        <v>2476</v>
      </c>
      <c r="B25" s="62" t="s">
        <v>2444</v>
      </c>
      <c r="C25" s="62" t="s">
        <v>2445</v>
      </c>
      <c r="D25" s="62" t="s">
        <v>2450</v>
      </c>
      <c r="E25" s="62" t="s">
        <v>2480</v>
      </c>
      <c r="F25" s="62" t="s">
        <v>2482</v>
      </c>
      <c r="G25" s="62"/>
      <c r="H25" s="62" t="s">
        <v>2501</v>
      </c>
      <c r="I25" s="62"/>
      <c r="J25" s="62" t="s">
        <v>2474</v>
      </c>
      <c r="K25" s="59"/>
      <c r="L25" s="60"/>
    </row>
    <row r="26" spans="1:12" ht="14.25" customHeight="1" x14ac:dyDescent="0.25">
      <c r="A26" s="61" t="s">
        <v>2476</v>
      </c>
      <c r="B26" s="61" t="s">
        <v>2444</v>
      </c>
      <c r="C26" s="61" t="s">
        <v>2451</v>
      </c>
      <c r="D26" s="61" t="s">
        <v>2492</v>
      </c>
      <c r="E26" s="61" t="s">
        <v>2480</v>
      </c>
      <c r="F26" s="61" t="s">
        <v>2482</v>
      </c>
      <c r="G26" s="61" t="s">
        <v>2485</v>
      </c>
      <c r="H26" s="61"/>
      <c r="I26" s="61"/>
      <c r="J26" s="61" t="s">
        <v>2454</v>
      </c>
      <c r="K26" s="59"/>
      <c r="L26" s="60"/>
    </row>
    <row r="27" spans="1:12" ht="14.25" customHeight="1" x14ac:dyDescent="0.25">
      <c r="A27" s="61" t="s">
        <v>2476</v>
      </c>
      <c r="B27" s="61" t="s">
        <v>2444</v>
      </c>
      <c r="C27" s="61" t="s">
        <v>2451</v>
      </c>
      <c r="D27" s="61" t="s">
        <v>2455</v>
      </c>
      <c r="E27" s="61" t="s">
        <v>2480</v>
      </c>
      <c r="F27" s="61" t="s">
        <v>2482</v>
      </c>
      <c r="G27" s="61" t="s">
        <v>2485</v>
      </c>
      <c r="H27" s="61"/>
      <c r="I27" s="61"/>
      <c r="J27" s="61" t="s">
        <v>2454</v>
      </c>
      <c r="K27" s="59"/>
      <c r="L27" s="60"/>
    </row>
    <row r="28" spans="1:12" ht="14.25" customHeight="1" x14ac:dyDescent="0.25">
      <c r="A28" s="61" t="s">
        <v>2476</v>
      </c>
      <c r="B28" s="61" t="s">
        <v>2444</v>
      </c>
      <c r="C28" s="61" t="s">
        <v>2451</v>
      </c>
      <c r="D28" s="61" t="s">
        <v>2456</v>
      </c>
      <c r="E28" s="61" t="s">
        <v>2480</v>
      </c>
      <c r="F28" s="61" t="s">
        <v>2482</v>
      </c>
      <c r="G28" s="61" t="s">
        <v>2489</v>
      </c>
      <c r="H28" s="61"/>
      <c r="I28" s="61"/>
      <c r="J28" s="61" t="s">
        <v>2454</v>
      </c>
      <c r="K28" s="59"/>
      <c r="L28" s="59"/>
    </row>
    <row r="29" spans="1:12" ht="14.25" customHeight="1" x14ac:dyDescent="0.25">
      <c r="A29" s="61" t="s">
        <v>2476</v>
      </c>
      <c r="B29" s="61" t="s">
        <v>2444</v>
      </c>
      <c r="C29" s="61" t="s">
        <v>2451</v>
      </c>
      <c r="D29" s="61" t="s">
        <v>2458</v>
      </c>
      <c r="E29" s="61" t="s">
        <v>2480</v>
      </c>
      <c r="F29" s="61" t="s">
        <v>2482</v>
      </c>
      <c r="G29" s="61" t="s">
        <v>2486</v>
      </c>
      <c r="H29" s="61"/>
      <c r="I29" s="61"/>
      <c r="J29" s="61" t="s">
        <v>2454</v>
      </c>
      <c r="K29" s="59"/>
      <c r="L29" s="59"/>
    </row>
    <row r="30" spans="1:12" ht="14.25" customHeight="1" x14ac:dyDescent="0.25">
      <c r="A30" s="61" t="s">
        <v>2476</v>
      </c>
      <c r="B30" s="61" t="s">
        <v>2444</v>
      </c>
      <c r="C30" s="61" t="s">
        <v>2451</v>
      </c>
      <c r="D30" s="61" t="s">
        <v>2460</v>
      </c>
      <c r="E30" s="61" t="s">
        <v>2480</v>
      </c>
      <c r="F30" s="61" t="s">
        <v>2482</v>
      </c>
      <c r="G30" s="61" t="s">
        <v>2493</v>
      </c>
      <c r="H30" s="61"/>
      <c r="I30" s="61"/>
      <c r="J30" s="61" t="s">
        <v>2454</v>
      </c>
      <c r="K30" s="59"/>
      <c r="L30" s="59"/>
    </row>
    <row r="31" spans="1:12" ht="14.25" customHeight="1" x14ac:dyDescent="0.25">
      <c r="A31" s="62" t="s">
        <v>2476</v>
      </c>
      <c r="B31" s="62" t="s">
        <v>2444</v>
      </c>
      <c r="C31" s="62" t="s">
        <v>2451</v>
      </c>
      <c r="D31" s="62" t="s">
        <v>2461</v>
      </c>
      <c r="E31" s="62" t="s">
        <v>2480</v>
      </c>
      <c r="F31" s="62" t="s">
        <v>2482</v>
      </c>
      <c r="G31" s="62"/>
      <c r="H31" s="62" t="s">
        <v>2502</v>
      </c>
      <c r="I31" s="62"/>
      <c r="J31" s="62" t="s">
        <v>2454</v>
      </c>
      <c r="K31" s="59"/>
      <c r="L31" s="59"/>
    </row>
    <row r="32" spans="1:12" ht="14.25" customHeight="1" x14ac:dyDescent="0.25">
      <c r="A32" s="66" t="s">
        <v>2476</v>
      </c>
      <c r="B32" s="66" t="s">
        <v>2444</v>
      </c>
      <c r="C32" s="66" t="s">
        <v>2462</v>
      </c>
      <c r="D32" s="66" t="s">
        <v>2463</v>
      </c>
      <c r="E32" s="66"/>
      <c r="F32" s="66"/>
      <c r="G32" s="66"/>
      <c r="H32" s="63" t="s">
        <v>2496</v>
      </c>
      <c r="I32" s="63" t="s">
        <v>2464</v>
      </c>
      <c r="J32" s="63"/>
      <c r="K32" s="59"/>
      <c r="L32" s="59"/>
    </row>
    <row r="33" spans="1:12" ht="14.25" customHeight="1" x14ac:dyDescent="0.25">
      <c r="A33" s="66" t="s">
        <v>2476</v>
      </c>
      <c r="B33" s="66" t="s">
        <v>2444</v>
      </c>
      <c r="C33" s="66" t="s">
        <v>2462</v>
      </c>
      <c r="D33" s="66" t="s">
        <v>2465</v>
      </c>
      <c r="E33" s="66"/>
      <c r="F33" s="66"/>
      <c r="G33" s="66"/>
      <c r="H33" s="63" t="s">
        <v>2496</v>
      </c>
      <c r="I33" s="63" t="s">
        <v>2464</v>
      </c>
      <c r="J33" s="63"/>
      <c r="K33" s="59"/>
      <c r="L33" s="59"/>
    </row>
    <row r="34" spans="1:12" ht="14.25" customHeight="1" x14ac:dyDescent="0.25">
      <c r="A34" s="66" t="s">
        <v>2476</v>
      </c>
      <c r="B34" s="66" t="s">
        <v>2444</v>
      </c>
      <c r="C34" s="66" t="s">
        <v>2462</v>
      </c>
      <c r="D34" s="66" t="s">
        <v>2466</v>
      </c>
      <c r="E34" s="66"/>
      <c r="F34" s="66"/>
      <c r="G34" s="66"/>
      <c r="H34" s="63" t="s">
        <v>2496</v>
      </c>
      <c r="I34" s="63" t="s">
        <v>2464</v>
      </c>
      <c r="J34" s="63"/>
      <c r="K34" s="59"/>
      <c r="L34" s="59"/>
    </row>
    <row r="35" spans="1:12" ht="14.25" customHeight="1" x14ac:dyDescent="0.25">
      <c r="A35" s="62" t="s">
        <v>2476</v>
      </c>
      <c r="B35" s="62" t="s">
        <v>2444</v>
      </c>
      <c r="C35" s="62" t="s">
        <v>2462</v>
      </c>
      <c r="D35" s="62" t="s">
        <v>2467</v>
      </c>
      <c r="E35" s="62" t="s">
        <v>2480</v>
      </c>
      <c r="F35" s="62" t="s">
        <v>2482</v>
      </c>
      <c r="G35" s="62"/>
      <c r="H35" s="62" t="s">
        <v>2496</v>
      </c>
      <c r="I35" s="62" t="s">
        <v>2507</v>
      </c>
      <c r="J35" s="62"/>
      <c r="K35" s="59"/>
      <c r="L35" s="59"/>
    </row>
    <row r="36" spans="1:12" ht="14.25" customHeight="1" x14ac:dyDescent="0.25">
      <c r="A36" s="61" t="s">
        <v>2476</v>
      </c>
      <c r="B36" s="61" t="s">
        <v>2444</v>
      </c>
      <c r="C36" s="61" t="s">
        <v>2468</v>
      </c>
      <c r="D36" s="61" t="s">
        <v>2469</v>
      </c>
      <c r="E36" s="61" t="s">
        <v>2480</v>
      </c>
      <c r="F36" s="61" t="s">
        <v>2482</v>
      </c>
      <c r="G36" s="61" t="s">
        <v>2483</v>
      </c>
      <c r="H36" s="61" t="s">
        <v>2504</v>
      </c>
      <c r="I36" s="61"/>
      <c r="J36" s="61"/>
      <c r="K36" s="59"/>
      <c r="L36" s="59"/>
    </row>
    <row r="37" spans="1:12" ht="14.25" customHeight="1" x14ac:dyDescent="0.25">
      <c r="A37" s="61" t="s">
        <v>2476</v>
      </c>
      <c r="B37" s="61" t="s">
        <v>2444</v>
      </c>
      <c r="C37" s="61" t="s">
        <v>2468</v>
      </c>
      <c r="D37" s="61" t="s">
        <v>2470</v>
      </c>
      <c r="E37" s="61" t="s">
        <v>2480</v>
      </c>
      <c r="F37" s="61" t="s">
        <v>2482</v>
      </c>
      <c r="G37" s="61" t="s">
        <v>2489</v>
      </c>
      <c r="H37" s="61" t="s">
        <v>2504</v>
      </c>
      <c r="I37" s="61"/>
      <c r="J37" s="61"/>
      <c r="K37" s="59"/>
      <c r="L37" s="59"/>
    </row>
    <row r="38" spans="1:12" ht="14.25" customHeight="1" x14ac:dyDescent="0.25">
      <c r="A38" s="61" t="s">
        <v>2476</v>
      </c>
      <c r="B38" s="61" t="s">
        <v>2444</v>
      </c>
      <c r="C38" s="61" t="s">
        <v>2468</v>
      </c>
      <c r="D38" s="61" t="s">
        <v>2471</v>
      </c>
      <c r="E38" s="61" t="s">
        <v>2480</v>
      </c>
      <c r="F38" s="61" t="s">
        <v>2482</v>
      </c>
      <c r="G38" s="61" t="s">
        <v>2484</v>
      </c>
      <c r="H38" s="61" t="s">
        <v>2504</v>
      </c>
      <c r="I38" s="61"/>
      <c r="J38" s="61"/>
      <c r="K38" s="59"/>
      <c r="L38" s="59"/>
    </row>
    <row r="39" spans="1:12" ht="14.25" customHeight="1" x14ac:dyDescent="0.25">
      <c r="A39" s="62" t="s">
        <v>2476</v>
      </c>
      <c r="B39" s="62" t="s">
        <v>2444</v>
      </c>
      <c r="C39" s="62" t="s">
        <v>2468</v>
      </c>
      <c r="D39" s="62" t="s">
        <v>2472</v>
      </c>
      <c r="E39" s="62" t="s">
        <v>2480</v>
      </c>
      <c r="F39" s="62" t="s">
        <v>2482</v>
      </c>
      <c r="G39" s="62" t="s">
        <v>2484</v>
      </c>
      <c r="H39" s="62" t="s">
        <v>2507</v>
      </c>
      <c r="I39" s="62" t="s">
        <v>2504</v>
      </c>
      <c r="J39" s="62"/>
      <c r="K39" s="59"/>
      <c r="L39" s="59"/>
    </row>
    <row r="40" spans="1:12" ht="14.25" customHeight="1" x14ac:dyDescent="0.25">
      <c r="A40" s="61" t="s">
        <v>2476</v>
      </c>
      <c r="B40" s="61" t="s">
        <v>2444</v>
      </c>
      <c r="C40" s="61" t="s">
        <v>2473</v>
      </c>
      <c r="D40" s="61"/>
      <c r="E40" s="61" t="s">
        <v>2480</v>
      </c>
      <c r="F40" s="61" t="s">
        <v>2482</v>
      </c>
      <c r="G40" s="61"/>
      <c r="H40" s="61" t="s">
        <v>2508</v>
      </c>
      <c r="I40" s="61"/>
      <c r="J40" s="61"/>
      <c r="K40" s="59"/>
      <c r="L40" s="59"/>
    </row>
    <row r="41" spans="1:12" ht="14.25" customHeight="1" thickBot="1" x14ac:dyDescent="0.3">
      <c r="A41" s="64" t="s">
        <v>2476</v>
      </c>
      <c r="B41" s="64" t="s">
        <v>2444</v>
      </c>
      <c r="C41" s="64" t="s">
        <v>2475</v>
      </c>
      <c r="D41" s="64"/>
      <c r="E41" s="64" t="s">
        <v>2480</v>
      </c>
      <c r="F41" s="64" t="s">
        <v>2482</v>
      </c>
      <c r="G41" s="64"/>
      <c r="H41" s="64" t="s">
        <v>2508</v>
      </c>
      <c r="I41" s="64"/>
      <c r="J41" s="64"/>
      <c r="K41" s="59"/>
      <c r="L41" s="59"/>
    </row>
    <row r="42" spans="1:12" ht="14.25" customHeight="1" x14ac:dyDescent="0.25">
      <c r="A42" s="56" t="s">
        <v>2443</v>
      </c>
      <c r="B42" s="56" t="s">
        <v>2477</v>
      </c>
      <c r="C42" s="56" t="s">
        <v>2445</v>
      </c>
      <c r="D42" s="56" t="s">
        <v>2446</v>
      </c>
      <c r="E42" s="56" t="s">
        <v>2447</v>
      </c>
      <c r="F42" s="56"/>
      <c r="G42" s="56"/>
      <c r="H42" s="61" t="s">
        <v>2511</v>
      </c>
      <c r="I42" s="57"/>
      <c r="J42" s="57"/>
    </row>
    <row r="43" spans="1:12" ht="14.25" customHeight="1" x14ac:dyDescent="0.25">
      <c r="A43" s="53" t="s">
        <v>2443</v>
      </c>
      <c r="B43" s="53" t="s">
        <v>2477</v>
      </c>
      <c r="C43" s="53" t="s">
        <v>2445</v>
      </c>
      <c r="D43" s="53" t="s">
        <v>2450</v>
      </c>
      <c r="E43" s="53" t="s">
        <v>2447</v>
      </c>
      <c r="F43" s="53"/>
      <c r="G43" s="53"/>
      <c r="H43" s="53" t="s">
        <v>2510</v>
      </c>
      <c r="I43" s="53"/>
      <c r="J43" s="53"/>
    </row>
    <row r="44" spans="1:12" ht="14.25" customHeight="1" x14ac:dyDescent="0.25">
      <c r="A44" s="53" t="s">
        <v>2443</v>
      </c>
      <c r="B44" s="53" t="s">
        <v>2477</v>
      </c>
      <c r="C44" s="53" t="s">
        <v>2451</v>
      </c>
      <c r="D44" s="53" t="s">
        <v>2461</v>
      </c>
      <c r="E44" s="53" t="s">
        <v>2447</v>
      </c>
      <c r="F44" s="53"/>
      <c r="G44" s="53"/>
      <c r="H44" s="53" t="s">
        <v>2478</v>
      </c>
      <c r="I44" s="53" t="s">
        <v>2509</v>
      </c>
      <c r="J44" s="53"/>
    </row>
    <row r="45" spans="1:12" ht="14.25" customHeight="1" x14ac:dyDescent="0.25">
      <c r="A45" s="52" t="s">
        <v>2443</v>
      </c>
      <c r="B45" s="52" t="s">
        <v>2477</v>
      </c>
      <c r="C45" s="52" t="s">
        <v>2462</v>
      </c>
      <c r="D45" s="52" t="s">
        <v>2463</v>
      </c>
      <c r="E45" s="52" t="s">
        <v>2447</v>
      </c>
      <c r="F45" s="52"/>
      <c r="G45" s="52" t="s">
        <v>2479</v>
      </c>
      <c r="H45" s="61" t="s">
        <v>2511</v>
      </c>
      <c r="I45" s="52"/>
      <c r="J45" s="52"/>
    </row>
    <row r="46" spans="1:12" ht="14.25" customHeight="1" x14ac:dyDescent="0.25">
      <c r="A46" s="52" t="s">
        <v>2443</v>
      </c>
      <c r="B46" s="52" t="s">
        <v>2477</v>
      </c>
      <c r="C46" s="52" t="s">
        <v>2462</v>
      </c>
      <c r="D46" s="52" t="s">
        <v>2465</v>
      </c>
      <c r="E46" s="52" t="s">
        <v>2447</v>
      </c>
      <c r="F46" s="52"/>
      <c r="G46" s="52" t="s">
        <v>2494</v>
      </c>
      <c r="H46" s="61" t="s">
        <v>2511</v>
      </c>
      <c r="I46" s="52"/>
      <c r="J46" s="52"/>
    </row>
    <row r="47" spans="1:12" ht="14.25" customHeight="1" x14ac:dyDescent="0.25">
      <c r="A47" s="52" t="s">
        <v>2443</v>
      </c>
      <c r="B47" s="52" t="s">
        <v>2477</v>
      </c>
      <c r="C47" s="52" t="s">
        <v>2462</v>
      </c>
      <c r="D47" s="52" t="s">
        <v>2466</v>
      </c>
      <c r="E47" s="52" t="s">
        <v>2447</v>
      </c>
      <c r="F47" s="52"/>
      <c r="G47" s="52" t="s">
        <v>2495</v>
      </c>
      <c r="H47" s="61" t="s">
        <v>2511</v>
      </c>
      <c r="I47" s="52"/>
      <c r="J47" s="52"/>
    </row>
    <row r="48" spans="1:12" ht="14.25" customHeight="1" x14ac:dyDescent="0.25">
      <c r="A48" s="53" t="s">
        <v>2443</v>
      </c>
      <c r="B48" s="53" t="s">
        <v>2477</v>
      </c>
      <c r="C48" s="53" t="s">
        <v>2462</v>
      </c>
      <c r="D48" s="53" t="s">
        <v>2467</v>
      </c>
      <c r="E48" s="53" t="s">
        <v>2447</v>
      </c>
      <c r="F48" s="53"/>
      <c r="G48" s="53"/>
      <c r="H48" s="53" t="s">
        <v>2507</v>
      </c>
      <c r="I48" s="53"/>
      <c r="J48" s="53"/>
    </row>
    <row r="49" spans="1:10" ht="14.25" customHeight="1" x14ac:dyDescent="0.25">
      <c r="A49" s="54" t="s">
        <v>2443</v>
      </c>
      <c r="B49" s="54" t="s">
        <v>2477</v>
      </c>
      <c r="C49" s="54" t="s">
        <v>2468</v>
      </c>
      <c r="D49" s="54" t="s">
        <v>2469</v>
      </c>
      <c r="E49" s="54"/>
      <c r="F49" s="54"/>
      <c r="G49" s="54"/>
      <c r="H49" s="54" t="s">
        <v>2498</v>
      </c>
      <c r="I49" s="54" t="s">
        <v>2464</v>
      </c>
      <c r="J49" s="54"/>
    </row>
    <row r="50" spans="1:10" ht="14.25" customHeight="1" x14ac:dyDescent="0.25">
      <c r="A50" s="54" t="s">
        <v>2443</v>
      </c>
      <c r="B50" s="54" t="s">
        <v>2477</v>
      </c>
      <c r="C50" s="54" t="s">
        <v>2468</v>
      </c>
      <c r="D50" s="54" t="s">
        <v>2470</v>
      </c>
      <c r="E50" s="54"/>
      <c r="F50" s="54"/>
      <c r="G50" s="54"/>
      <c r="H50" s="54" t="s">
        <v>2498</v>
      </c>
      <c r="I50" s="54" t="s">
        <v>2464</v>
      </c>
      <c r="J50" s="54"/>
    </row>
    <row r="51" spans="1:10" ht="14.25" customHeight="1" x14ac:dyDescent="0.25">
      <c r="A51" s="54" t="s">
        <v>2443</v>
      </c>
      <c r="B51" s="54" t="s">
        <v>2477</v>
      </c>
      <c r="C51" s="54" t="s">
        <v>2468</v>
      </c>
      <c r="D51" s="54" t="s">
        <v>2471</v>
      </c>
      <c r="E51" s="54"/>
      <c r="F51" s="54"/>
      <c r="G51" s="54"/>
      <c r="H51" s="54" t="s">
        <v>2498</v>
      </c>
      <c r="I51" s="54" t="s">
        <v>2464</v>
      </c>
      <c r="J51" s="54"/>
    </row>
    <row r="52" spans="1:10" ht="14.25" customHeight="1" x14ac:dyDescent="0.25">
      <c r="A52" s="53" t="s">
        <v>2443</v>
      </c>
      <c r="B52" s="53" t="s">
        <v>2477</v>
      </c>
      <c r="C52" s="53" t="s">
        <v>2468</v>
      </c>
      <c r="D52" s="53" t="s">
        <v>2472</v>
      </c>
      <c r="E52" s="53" t="s">
        <v>2447</v>
      </c>
      <c r="F52" s="53"/>
      <c r="G52" s="53"/>
      <c r="H52" s="53" t="s">
        <v>2498</v>
      </c>
      <c r="I52" s="53" t="s">
        <v>2503</v>
      </c>
      <c r="J52" s="53"/>
    </row>
    <row r="53" spans="1:10" ht="14.25" customHeight="1" x14ac:dyDescent="0.25">
      <c r="A53" s="52" t="s">
        <v>2443</v>
      </c>
      <c r="B53" s="52" t="s">
        <v>2477</v>
      </c>
      <c r="C53" s="52" t="s">
        <v>2473</v>
      </c>
      <c r="D53" s="52"/>
      <c r="E53" s="52" t="s">
        <v>2447</v>
      </c>
      <c r="F53" s="52"/>
      <c r="G53" s="52"/>
      <c r="H53" s="61" t="s">
        <v>2508</v>
      </c>
      <c r="I53" s="52"/>
      <c r="J53" s="52"/>
    </row>
    <row r="54" spans="1:10" ht="14.25" customHeight="1" thickBot="1" x14ac:dyDescent="0.3">
      <c r="A54" s="55" t="s">
        <v>2443</v>
      </c>
      <c r="B54" s="55" t="s">
        <v>2477</v>
      </c>
      <c r="C54" s="55" t="s">
        <v>2475</v>
      </c>
      <c r="D54" s="55"/>
      <c r="E54" s="55" t="s">
        <v>2447</v>
      </c>
      <c r="F54" s="55"/>
      <c r="G54" s="55"/>
      <c r="H54" s="64" t="s">
        <v>2508</v>
      </c>
      <c r="I54" s="55"/>
      <c r="J54" s="55"/>
    </row>
    <row r="55" spans="1:10" ht="14.25" customHeight="1" x14ac:dyDescent="0.25">
      <c r="A55" s="56" t="s">
        <v>2476</v>
      </c>
      <c r="B55" s="56" t="s">
        <v>2477</v>
      </c>
      <c r="C55" s="56" t="s">
        <v>2445</v>
      </c>
      <c r="D55" s="56" t="s">
        <v>2446</v>
      </c>
      <c r="E55" s="56" t="s">
        <v>2480</v>
      </c>
      <c r="F55" s="56"/>
      <c r="G55" s="56"/>
      <c r="H55" s="56" t="s">
        <v>2511</v>
      </c>
      <c r="I55" s="57"/>
      <c r="J55" s="57"/>
    </row>
    <row r="56" spans="1:10" ht="14.25" customHeight="1" x14ac:dyDescent="0.25">
      <c r="A56" s="53" t="s">
        <v>2476</v>
      </c>
      <c r="B56" s="53" t="s">
        <v>2477</v>
      </c>
      <c r="C56" s="53" t="s">
        <v>2445</v>
      </c>
      <c r="D56" s="53" t="s">
        <v>2450</v>
      </c>
      <c r="E56" s="53" t="s">
        <v>2480</v>
      </c>
      <c r="F56" s="53"/>
      <c r="G56" s="53"/>
      <c r="H56" s="53" t="s">
        <v>2510</v>
      </c>
      <c r="I56" s="53"/>
      <c r="J56" s="53"/>
    </row>
    <row r="57" spans="1:10" ht="14.25" customHeight="1" x14ac:dyDescent="0.25">
      <c r="A57" s="53" t="s">
        <v>2476</v>
      </c>
      <c r="B57" s="53" t="s">
        <v>2477</v>
      </c>
      <c r="C57" s="53" t="s">
        <v>2451</v>
      </c>
      <c r="D57" s="53" t="s">
        <v>2461</v>
      </c>
      <c r="E57" s="53" t="s">
        <v>2480</v>
      </c>
      <c r="F57" s="53"/>
      <c r="G57" s="53"/>
      <c r="H57" s="53" t="s">
        <v>2478</v>
      </c>
      <c r="I57" s="53" t="s">
        <v>2509</v>
      </c>
      <c r="J57" s="53"/>
    </row>
    <row r="58" spans="1:10" ht="14.25" customHeight="1" x14ac:dyDescent="0.25">
      <c r="A58" s="52" t="s">
        <v>2476</v>
      </c>
      <c r="B58" s="52" t="s">
        <v>2477</v>
      </c>
      <c r="C58" s="52" t="s">
        <v>2462</v>
      </c>
      <c r="D58" s="52" t="s">
        <v>2463</v>
      </c>
      <c r="E58" s="52" t="s">
        <v>2480</v>
      </c>
      <c r="F58" s="52"/>
      <c r="G58" s="52" t="s">
        <v>2479</v>
      </c>
      <c r="H58" s="56" t="s">
        <v>2511</v>
      </c>
      <c r="I58" s="52"/>
      <c r="J58" s="52"/>
    </row>
    <row r="59" spans="1:10" ht="14.25" customHeight="1" x14ac:dyDescent="0.25">
      <c r="A59" s="52" t="s">
        <v>2476</v>
      </c>
      <c r="B59" s="52" t="s">
        <v>2477</v>
      </c>
      <c r="C59" s="52" t="s">
        <v>2462</v>
      </c>
      <c r="D59" s="52" t="s">
        <v>2465</v>
      </c>
      <c r="E59" s="52" t="s">
        <v>2480</v>
      </c>
      <c r="F59" s="52"/>
      <c r="G59" s="52" t="s">
        <v>2487</v>
      </c>
      <c r="H59" s="52" t="s">
        <v>2511</v>
      </c>
      <c r="I59" s="52"/>
      <c r="J59" s="52"/>
    </row>
    <row r="60" spans="1:10" ht="14.25" customHeight="1" x14ac:dyDescent="0.25">
      <c r="A60" s="52" t="s">
        <v>2476</v>
      </c>
      <c r="B60" s="52" t="s">
        <v>2477</v>
      </c>
      <c r="C60" s="52" t="s">
        <v>2462</v>
      </c>
      <c r="D60" s="52" t="s">
        <v>2466</v>
      </c>
      <c r="E60" s="52" t="s">
        <v>2480</v>
      </c>
      <c r="F60" s="52"/>
      <c r="G60" s="52" t="s">
        <v>2488</v>
      </c>
      <c r="H60" s="52" t="s">
        <v>2511</v>
      </c>
      <c r="I60" s="52"/>
      <c r="J60" s="52"/>
    </row>
    <row r="61" spans="1:10" ht="14.25" customHeight="1" x14ac:dyDescent="0.25">
      <c r="A61" s="53" t="s">
        <v>2476</v>
      </c>
      <c r="B61" s="53" t="s">
        <v>2477</v>
      </c>
      <c r="C61" s="53" t="s">
        <v>2462</v>
      </c>
      <c r="D61" s="53" t="s">
        <v>2467</v>
      </c>
      <c r="E61" s="53" t="s">
        <v>2480</v>
      </c>
      <c r="F61" s="53"/>
      <c r="G61" s="53"/>
      <c r="H61" s="53" t="s">
        <v>2507</v>
      </c>
      <c r="I61" s="53"/>
      <c r="J61" s="53"/>
    </row>
    <row r="62" spans="1:10" ht="14.25" customHeight="1" x14ac:dyDescent="0.25">
      <c r="A62" s="58" t="s">
        <v>2476</v>
      </c>
      <c r="B62" s="58" t="s">
        <v>2477</v>
      </c>
      <c r="C62" s="58" t="s">
        <v>2468</v>
      </c>
      <c r="D62" s="58" t="s">
        <v>2469</v>
      </c>
      <c r="E62" s="58"/>
      <c r="F62" s="58"/>
      <c r="G62" s="58"/>
      <c r="H62" s="54" t="s">
        <v>2498</v>
      </c>
      <c r="I62" s="54" t="s">
        <v>2464</v>
      </c>
      <c r="J62" s="54"/>
    </row>
    <row r="63" spans="1:10" ht="14.25" customHeight="1" x14ac:dyDescent="0.25">
      <c r="A63" s="58" t="s">
        <v>2476</v>
      </c>
      <c r="B63" s="58" t="s">
        <v>2477</v>
      </c>
      <c r="C63" s="58" t="s">
        <v>2468</v>
      </c>
      <c r="D63" s="58" t="s">
        <v>2470</v>
      </c>
      <c r="E63" s="58"/>
      <c r="F63" s="58"/>
      <c r="G63" s="58"/>
      <c r="H63" s="54" t="s">
        <v>2498</v>
      </c>
      <c r="I63" s="54" t="s">
        <v>2464</v>
      </c>
      <c r="J63" s="54"/>
    </row>
    <row r="64" spans="1:10" ht="14.25" customHeight="1" x14ac:dyDescent="0.25">
      <c r="A64" s="58" t="s">
        <v>2476</v>
      </c>
      <c r="B64" s="58" t="s">
        <v>2477</v>
      </c>
      <c r="C64" s="58" t="s">
        <v>2468</v>
      </c>
      <c r="D64" s="58" t="s">
        <v>2471</v>
      </c>
      <c r="E64" s="58"/>
      <c r="F64" s="58"/>
      <c r="G64" s="58"/>
      <c r="H64" s="54" t="s">
        <v>2498</v>
      </c>
      <c r="I64" s="54" t="s">
        <v>2464</v>
      </c>
      <c r="J64" s="54"/>
    </row>
    <row r="65" spans="1:10" ht="14.25" customHeight="1" x14ac:dyDescent="0.25">
      <c r="A65" s="53" t="s">
        <v>2476</v>
      </c>
      <c r="B65" s="53" t="s">
        <v>2477</v>
      </c>
      <c r="C65" s="53" t="s">
        <v>2468</v>
      </c>
      <c r="D65" s="53" t="s">
        <v>2472</v>
      </c>
      <c r="E65" s="53" t="s">
        <v>2480</v>
      </c>
      <c r="F65" s="53"/>
      <c r="G65" s="53"/>
      <c r="H65" s="53" t="s">
        <v>2498</v>
      </c>
      <c r="I65" s="53" t="s">
        <v>2503</v>
      </c>
      <c r="J65" s="53"/>
    </row>
    <row r="66" spans="1:10" ht="14.25" customHeight="1" x14ac:dyDescent="0.25">
      <c r="A66" s="67" t="s">
        <v>2476</v>
      </c>
      <c r="B66" s="67" t="s">
        <v>2477</v>
      </c>
      <c r="C66" s="67" t="s">
        <v>2473</v>
      </c>
      <c r="D66" s="67"/>
      <c r="E66" s="67" t="s">
        <v>2480</v>
      </c>
      <c r="F66" s="67"/>
      <c r="G66" s="67"/>
      <c r="H66" s="61" t="s">
        <v>2508</v>
      </c>
      <c r="I66" s="67"/>
      <c r="J66" s="67"/>
    </row>
    <row r="67" spans="1:10" ht="14.25" customHeight="1" x14ac:dyDescent="0.25">
      <c r="A67" s="67" t="s">
        <v>2476</v>
      </c>
      <c r="B67" s="67" t="s">
        <v>2477</v>
      </c>
      <c r="C67" s="67" t="s">
        <v>2475</v>
      </c>
      <c r="D67" s="67"/>
      <c r="E67" s="67" t="s">
        <v>2480</v>
      </c>
      <c r="F67" s="67"/>
      <c r="G67" s="67"/>
      <c r="H67" s="61" t="s">
        <v>2508</v>
      </c>
      <c r="I67" s="67"/>
      <c r="J67" s="67"/>
    </row>
  </sheetData>
  <autoFilter ref="A3:J67"/>
  <mergeCells count="10">
    <mergeCell ref="A1:A3"/>
    <mergeCell ref="H1:H3"/>
    <mergeCell ref="I1:I3"/>
    <mergeCell ref="J1:J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9"/>
  <sheetViews>
    <sheetView workbookViewId="0">
      <selection activeCell="H7" sqref="H7"/>
    </sheetView>
  </sheetViews>
  <sheetFormatPr defaultRowHeight="15" x14ac:dyDescent="0.25"/>
  <cols>
    <col min="1" max="1" width="9.140625" style="1"/>
    <col min="2" max="2" width="12.140625" style="1" customWidth="1"/>
    <col min="3" max="5" width="12.140625" style="9" customWidth="1"/>
    <col min="6" max="6" width="9.140625" style="1"/>
    <col min="7" max="10" width="12.140625" style="1" customWidth="1"/>
    <col min="11" max="16384" width="9.140625" style="1"/>
  </cols>
  <sheetData>
    <row r="1" spans="2:10" ht="15.75" thickBot="1" x14ac:dyDescent="0.3">
      <c r="B1" s="207" t="s">
        <v>2431</v>
      </c>
      <c r="C1" s="208"/>
      <c r="D1" s="208"/>
      <c r="E1" s="209"/>
      <c r="G1" s="207" t="s">
        <v>2432</v>
      </c>
      <c r="H1" s="208"/>
      <c r="I1" s="208"/>
      <c r="J1" s="209"/>
    </row>
    <row r="2" spans="2:10" x14ac:dyDescent="0.25">
      <c r="B2" s="39"/>
      <c r="C2" s="201" t="s">
        <v>128</v>
      </c>
      <c r="D2" s="202"/>
      <c r="E2" s="203"/>
      <c r="G2" s="39"/>
      <c r="H2" s="201" t="s">
        <v>128</v>
      </c>
      <c r="I2" s="202"/>
      <c r="J2" s="203"/>
    </row>
    <row r="3" spans="2:10" x14ac:dyDescent="0.25">
      <c r="B3" s="40"/>
      <c r="C3" s="16" t="s">
        <v>2551</v>
      </c>
      <c r="D3" s="17" t="s">
        <v>2</v>
      </c>
      <c r="E3" s="18" t="s">
        <v>129</v>
      </c>
      <c r="G3" s="40"/>
      <c r="H3" s="16" t="s">
        <v>2551</v>
      </c>
      <c r="I3" s="17" t="s">
        <v>2</v>
      </c>
      <c r="J3" s="18" t="s">
        <v>129</v>
      </c>
    </row>
    <row r="4" spans="2:10" ht="15.75" thickBot="1" x14ac:dyDescent="0.3">
      <c r="B4" s="40"/>
      <c r="C4" s="2">
        <v>1</v>
      </c>
      <c r="D4" s="3">
        <v>1</v>
      </c>
      <c r="E4" s="4">
        <v>1</v>
      </c>
      <c r="G4" s="40"/>
      <c r="H4" s="2">
        <v>1</v>
      </c>
      <c r="I4" s="3">
        <v>1</v>
      </c>
      <c r="J4" s="4">
        <v>1</v>
      </c>
    </row>
    <row r="5" spans="2:10" x14ac:dyDescent="0.25">
      <c r="B5" s="40"/>
      <c r="E5" s="41"/>
      <c r="G5" s="40"/>
      <c r="H5" s="9"/>
      <c r="I5" s="9"/>
      <c r="J5" s="41"/>
    </row>
    <row r="6" spans="2:10" x14ac:dyDescent="0.25">
      <c r="B6" s="204" t="s">
        <v>32</v>
      </c>
      <c r="C6" s="205"/>
      <c r="D6" s="205"/>
      <c r="E6" s="206"/>
      <c r="G6" s="204" t="s">
        <v>32</v>
      </c>
      <c r="H6" s="205"/>
      <c r="I6" s="205"/>
      <c r="J6" s="206"/>
    </row>
    <row r="7" spans="2:10" x14ac:dyDescent="0.25">
      <c r="B7" s="42" t="s">
        <v>45</v>
      </c>
      <c r="C7" s="19" t="s">
        <v>2551</v>
      </c>
      <c r="D7" s="19" t="s">
        <v>2</v>
      </c>
      <c r="E7" s="43" t="s">
        <v>3</v>
      </c>
      <c r="G7" s="42" t="s">
        <v>45</v>
      </c>
      <c r="H7" s="19" t="s">
        <v>2551</v>
      </c>
      <c r="I7" s="19" t="s">
        <v>2</v>
      </c>
      <c r="J7" s="43" t="s">
        <v>3</v>
      </c>
    </row>
    <row r="8" spans="2:10" x14ac:dyDescent="0.25">
      <c r="B8" s="44">
        <v>1</v>
      </c>
      <c r="C8" s="6" t="s">
        <v>46</v>
      </c>
      <c r="D8" s="6" t="s">
        <v>46</v>
      </c>
      <c r="E8" s="45" t="s">
        <v>46</v>
      </c>
      <c r="G8" s="44">
        <v>1</v>
      </c>
      <c r="H8" s="6" t="s">
        <v>46</v>
      </c>
      <c r="I8" s="6" t="s">
        <v>46</v>
      </c>
      <c r="J8" s="45" t="s">
        <v>46</v>
      </c>
    </row>
    <row r="9" spans="2:10" x14ac:dyDescent="0.25">
      <c r="B9" s="44">
        <v>2</v>
      </c>
      <c r="C9" s="7" t="s">
        <v>4</v>
      </c>
      <c r="D9" s="11" t="s">
        <v>33</v>
      </c>
      <c r="E9" s="46">
        <v>2019</v>
      </c>
      <c r="G9" s="44">
        <v>2</v>
      </c>
      <c r="H9" s="7" t="s">
        <v>4</v>
      </c>
      <c r="I9" s="11" t="s">
        <v>33</v>
      </c>
      <c r="J9" s="46">
        <v>2019</v>
      </c>
    </row>
    <row r="10" spans="2:10" x14ac:dyDescent="0.25">
      <c r="B10" s="44">
        <v>3</v>
      </c>
      <c r="C10" s="7" t="s">
        <v>5</v>
      </c>
      <c r="D10" s="11" t="s">
        <v>34</v>
      </c>
      <c r="E10" s="46">
        <v>2020</v>
      </c>
      <c r="F10" s="8"/>
      <c r="G10" s="44">
        <v>3</v>
      </c>
      <c r="H10" s="7" t="s">
        <v>5</v>
      </c>
      <c r="I10" s="11" t="s">
        <v>34</v>
      </c>
      <c r="J10" s="46">
        <v>2018</v>
      </c>
    </row>
    <row r="11" spans="2:10" x14ac:dyDescent="0.25">
      <c r="B11" s="44">
        <v>4</v>
      </c>
      <c r="C11" s="7" t="s">
        <v>6</v>
      </c>
      <c r="D11" s="11" t="s">
        <v>35</v>
      </c>
      <c r="E11" s="46">
        <v>2021</v>
      </c>
      <c r="G11" s="44">
        <v>4</v>
      </c>
      <c r="H11" s="7" t="s">
        <v>6</v>
      </c>
      <c r="I11" s="11" t="s">
        <v>35</v>
      </c>
      <c r="J11" s="46">
        <v>2017</v>
      </c>
    </row>
    <row r="12" spans="2:10" x14ac:dyDescent="0.25">
      <c r="B12" s="44">
        <v>5</v>
      </c>
      <c r="C12" s="7" t="s">
        <v>7</v>
      </c>
      <c r="D12" s="11" t="s">
        <v>36</v>
      </c>
      <c r="E12" s="46">
        <v>2022</v>
      </c>
      <c r="G12" s="44">
        <v>5</v>
      </c>
      <c r="H12" s="7" t="s">
        <v>7</v>
      </c>
      <c r="I12" s="11" t="s">
        <v>36</v>
      </c>
      <c r="J12" s="46">
        <v>2016</v>
      </c>
    </row>
    <row r="13" spans="2:10" x14ac:dyDescent="0.25">
      <c r="B13" s="44">
        <v>6</v>
      </c>
      <c r="C13" s="7" t="s">
        <v>8</v>
      </c>
      <c r="D13" s="11" t="s">
        <v>37</v>
      </c>
      <c r="E13" s="46">
        <v>2023</v>
      </c>
      <c r="G13" s="44">
        <v>6</v>
      </c>
      <c r="H13" s="7" t="s">
        <v>8</v>
      </c>
      <c r="I13" s="11" t="s">
        <v>37</v>
      </c>
      <c r="J13" s="46">
        <v>2015</v>
      </c>
    </row>
    <row r="14" spans="2:10" x14ac:dyDescent="0.25">
      <c r="B14" s="44">
        <v>7</v>
      </c>
      <c r="C14" s="7" t="s">
        <v>9</v>
      </c>
      <c r="D14" s="11" t="s">
        <v>38</v>
      </c>
      <c r="E14" s="46">
        <v>2024</v>
      </c>
      <c r="G14" s="44">
        <v>7</v>
      </c>
      <c r="H14" s="7" t="s">
        <v>9</v>
      </c>
      <c r="I14" s="11" t="s">
        <v>38</v>
      </c>
      <c r="J14" s="46">
        <v>2014</v>
      </c>
    </row>
    <row r="15" spans="2:10" x14ac:dyDescent="0.25">
      <c r="B15" s="44">
        <v>8</v>
      </c>
      <c r="C15" s="7" t="s">
        <v>10</v>
      </c>
      <c r="D15" s="11" t="s">
        <v>39</v>
      </c>
      <c r="E15" s="46">
        <v>2025</v>
      </c>
      <c r="G15" s="44">
        <v>8</v>
      </c>
      <c r="H15" s="7" t="s">
        <v>10</v>
      </c>
      <c r="I15" s="11" t="s">
        <v>39</v>
      </c>
      <c r="J15" s="46">
        <v>2013</v>
      </c>
    </row>
    <row r="16" spans="2:10" x14ac:dyDescent="0.25">
      <c r="B16" s="44">
        <v>9</v>
      </c>
      <c r="C16" s="7" t="s">
        <v>11</v>
      </c>
      <c r="D16" s="11" t="s">
        <v>40</v>
      </c>
      <c r="E16" s="46">
        <v>2026</v>
      </c>
      <c r="G16" s="44">
        <v>9</v>
      </c>
      <c r="H16" s="7" t="s">
        <v>11</v>
      </c>
      <c r="I16" s="11" t="s">
        <v>40</v>
      </c>
      <c r="J16" s="46">
        <v>2012</v>
      </c>
    </row>
    <row r="17" spans="2:10" x14ac:dyDescent="0.25">
      <c r="B17" s="44">
        <v>10</v>
      </c>
      <c r="C17" s="7" t="s">
        <v>12</v>
      </c>
      <c r="D17" s="11" t="s">
        <v>41</v>
      </c>
      <c r="E17" s="46">
        <v>2027</v>
      </c>
      <c r="G17" s="44">
        <v>10</v>
      </c>
      <c r="H17" s="7" t="s">
        <v>12</v>
      </c>
      <c r="I17" s="11" t="s">
        <v>41</v>
      </c>
      <c r="J17" s="46">
        <v>2011</v>
      </c>
    </row>
    <row r="18" spans="2:10" x14ac:dyDescent="0.25">
      <c r="B18" s="44">
        <v>11</v>
      </c>
      <c r="C18" s="7" t="s">
        <v>13</v>
      </c>
      <c r="D18" s="11" t="s">
        <v>42</v>
      </c>
      <c r="E18" s="46">
        <v>2028</v>
      </c>
      <c r="G18" s="44">
        <v>11</v>
      </c>
      <c r="H18" s="7" t="s">
        <v>13</v>
      </c>
      <c r="I18" s="11" t="s">
        <v>42</v>
      </c>
      <c r="J18" s="46">
        <v>2010</v>
      </c>
    </row>
    <row r="19" spans="2:10" x14ac:dyDescent="0.25">
      <c r="B19" s="44">
        <v>12</v>
      </c>
      <c r="C19" s="7" t="s">
        <v>14</v>
      </c>
      <c r="D19" s="11" t="s">
        <v>43</v>
      </c>
      <c r="E19" s="46">
        <v>2029</v>
      </c>
      <c r="G19" s="44">
        <v>12</v>
      </c>
      <c r="H19" s="7" t="s">
        <v>14</v>
      </c>
      <c r="I19" s="11" t="s">
        <v>43</v>
      </c>
      <c r="J19" s="46">
        <v>2009</v>
      </c>
    </row>
    <row r="20" spans="2:10" x14ac:dyDescent="0.25">
      <c r="B20" s="44">
        <v>13</v>
      </c>
      <c r="C20" s="7" t="s">
        <v>15</v>
      </c>
      <c r="D20" s="11" t="s">
        <v>44</v>
      </c>
      <c r="E20" s="46">
        <v>2030</v>
      </c>
      <c r="G20" s="44">
        <v>13</v>
      </c>
      <c r="H20" s="7" t="s">
        <v>15</v>
      </c>
      <c r="I20" s="11" t="s">
        <v>44</v>
      </c>
      <c r="J20" s="46">
        <v>2008</v>
      </c>
    </row>
    <row r="21" spans="2:10" x14ac:dyDescent="0.25">
      <c r="B21" s="44">
        <v>14</v>
      </c>
      <c r="C21" s="7" t="s">
        <v>16</v>
      </c>
      <c r="D21" s="5"/>
      <c r="E21" s="46"/>
      <c r="G21" s="44">
        <v>14</v>
      </c>
      <c r="H21" s="7" t="s">
        <v>16</v>
      </c>
      <c r="I21" s="5"/>
      <c r="J21" s="46">
        <v>2007</v>
      </c>
    </row>
    <row r="22" spans="2:10" x14ac:dyDescent="0.25">
      <c r="B22" s="44">
        <v>15</v>
      </c>
      <c r="C22" s="7" t="s">
        <v>17</v>
      </c>
      <c r="D22" s="5"/>
      <c r="E22" s="46"/>
      <c r="G22" s="44">
        <v>15</v>
      </c>
      <c r="H22" s="7" t="s">
        <v>17</v>
      </c>
      <c r="I22" s="5"/>
      <c r="J22" s="46">
        <v>2006</v>
      </c>
    </row>
    <row r="23" spans="2:10" x14ac:dyDescent="0.25">
      <c r="B23" s="44">
        <v>16</v>
      </c>
      <c r="C23" s="7" t="s">
        <v>18</v>
      </c>
      <c r="D23" s="5"/>
      <c r="E23" s="46"/>
      <c r="G23" s="44">
        <v>16</v>
      </c>
      <c r="H23" s="7" t="s">
        <v>18</v>
      </c>
      <c r="I23" s="5"/>
      <c r="J23" s="46">
        <v>2005</v>
      </c>
    </row>
    <row r="24" spans="2:10" x14ac:dyDescent="0.25">
      <c r="B24" s="44">
        <v>17</v>
      </c>
      <c r="C24" s="7" t="s">
        <v>19</v>
      </c>
      <c r="D24" s="5"/>
      <c r="E24" s="46"/>
      <c r="G24" s="44">
        <v>17</v>
      </c>
      <c r="H24" s="7" t="s">
        <v>19</v>
      </c>
      <c r="I24" s="5"/>
      <c r="J24" s="46">
        <v>2004</v>
      </c>
    </row>
    <row r="25" spans="2:10" x14ac:dyDescent="0.25">
      <c r="B25" s="44">
        <v>18</v>
      </c>
      <c r="C25" s="7" t="s">
        <v>20</v>
      </c>
      <c r="D25" s="5"/>
      <c r="E25" s="46"/>
      <c r="G25" s="44">
        <v>18</v>
      </c>
      <c r="H25" s="7" t="s">
        <v>20</v>
      </c>
      <c r="I25" s="5"/>
      <c r="J25" s="46">
        <v>2003</v>
      </c>
    </row>
    <row r="26" spans="2:10" x14ac:dyDescent="0.25">
      <c r="B26" s="44">
        <v>19</v>
      </c>
      <c r="C26" s="7" t="s">
        <v>21</v>
      </c>
      <c r="D26" s="5"/>
      <c r="E26" s="46"/>
      <c r="G26" s="44">
        <v>19</v>
      </c>
      <c r="H26" s="7" t="s">
        <v>21</v>
      </c>
      <c r="I26" s="5"/>
      <c r="J26" s="46">
        <v>2002</v>
      </c>
    </row>
    <row r="27" spans="2:10" x14ac:dyDescent="0.25">
      <c r="B27" s="44">
        <v>20</v>
      </c>
      <c r="C27" s="7" t="s">
        <v>22</v>
      </c>
      <c r="D27" s="5"/>
      <c r="E27" s="46"/>
      <c r="G27" s="44">
        <v>20</v>
      </c>
      <c r="H27" s="7" t="s">
        <v>22</v>
      </c>
      <c r="I27" s="5"/>
      <c r="J27" s="46">
        <v>2001</v>
      </c>
    </row>
    <row r="28" spans="2:10" x14ac:dyDescent="0.25">
      <c r="B28" s="44">
        <v>21</v>
      </c>
      <c r="C28" s="7" t="s">
        <v>23</v>
      </c>
      <c r="D28" s="5"/>
      <c r="E28" s="46"/>
      <c r="G28" s="44">
        <v>21</v>
      </c>
      <c r="H28" s="7" t="s">
        <v>23</v>
      </c>
      <c r="I28" s="5"/>
      <c r="J28" s="46">
        <v>2000</v>
      </c>
    </row>
    <row r="29" spans="2:10" x14ac:dyDescent="0.25">
      <c r="B29" s="44">
        <v>22</v>
      </c>
      <c r="C29" s="7" t="s">
        <v>24</v>
      </c>
      <c r="D29" s="5"/>
      <c r="E29" s="46"/>
      <c r="G29" s="44">
        <v>22</v>
      </c>
      <c r="H29" s="7" t="s">
        <v>24</v>
      </c>
      <c r="I29" s="5"/>
      <c r="J29" s="46">
        <v>1999</v>
      </c>
    </row>
    <row r="30" spans="2:10" x14ac:dyDescent="0.25">
      <c r="B30" s="44">
        <v>23</v>
      </c>
      <c r="C30" s="7" t="s">
        <v>25</v>
      </c>
      <c r="D30" s="5"/>
      <c r="E30" s="46"/>
      <c r="G30" s="44">
        <v>23</v>
      </c>
      <c r="H30" s="7" t="s">
        <v>25</v>
      </c>
      <c r="I30" s="5"/>
      <c r="J30" s="46">
        <v>1998</v>
      </c>
    </row>
    <row r="31" spans="2:10" x14ac:dyDescent="0.25">
      <c r="B31" s="44">
        <v>24</v>
      </c>
      <c r="C31" s="7" t="s">
        <v>26</v>
      </c>
      <c r="D31" s="5"/>
      <c r="E31" s="46"/>
      <c r="G31" s="44">
        <v>24</v>
      </c>
      <c r="H31" s="7" t="s">
        <v>26</v>
      </c>
      <c r="I31" s="5"/>
      <c r="J31" s="46">
        <v>1997</v>
      </c>
    </row>
    <row r="32" spans="2:10" x14ac:dyDescent="0.25">
      <c r="B32" s="44">
        <v>25</v>
      </c>
      <c r="C32" s="7" t="s">
        <v>27</v>
      </c>
      <c r="D32" s="5"/>
      <c r="E32" s="46"/>
      <c r="G32" s="44">
        <v>25</v>
      </c>
      <c r="H32" s="7" t="s">
        <v>27</v>
      </c>
      <c r="I32" s="5"/>
      <c r="J32" s="46">
        <v>1996</v>
      </c>
    </row>
    <row r="33" spans="2:10" x14ac:dyDescent="0.25">
      <c r="B33" s="44">
        <v>26</v>
      </c>
      <c r="C33" s="7" t="s">
        <v>28</v>
      </c>
      <c r="D33" s="5"/>
      <c r="E33" s="46"/>
      <c r="G33" s="44">
        <v>26</v>
      </c>
      <c r="H33" s="7" t="s">
        <v>28</v>
      </c>
      <c r="I33" s="5"/>
      <c r="J33" s="46">
        <v>1995</v>
      </c>
    </row>
    <row r="34" spans="2:10" x14ac:dyDescent="0.25">
      <c r="B34" s="44">
        <v>27</v>
      </c>
      <c r="C34" s="7" t="s">
        <v>29</v>
      </c>
      <c r="D34" s="5"/>
      <c r="E34" s="46"/>
      <c r="G34" s="44">
        <v>27</v>
      </c>
      <c r="H34" s="7" t="s">
        <v>29</v>
      </c>
      <c r="I34" s="5"/>
      <c r="J34" s="46">
        <v>1994</v>
      </c>
    </row>
    <row r="35" spans="2:10" x14ac:dyDescent="0.25">
      <c r="B35" s="44">
        <v>28</v>
      </c>
      <c r="C35" s="7" t="s">
        <v>30</v>
      </c>
      <c r="D35" s="5"/>
      <c r="E35" s="46"/>
      <c r="G35" s="44">
        <v>28</v>
      </c>
      <c r="H35" s="7" t="s">
        <v>30</v>
      </c>
      <c r="I35" s="5"/>
      <c r="J35" s="46">
        <v>1993</v>
      </c>
    </row>
    <row r="36" spans="2:10" x14ac:dyDescent="0.25">
      <c r="B36" s="44">
        <v>29</v>
      </c>
      <c r="C36" s="7" t="s">
        <v>31</v>
      </c>
      <c r="D36" s="5"/>
      <c r="E36" s="46"/>
      <c r="G36" s="44">
        <v>29</v>
      </c>
      <c r="H36" s="7" t="s">
        <v>31</v>
      </c>
      <c r="I36" s="5"/>
      <c r="J36" s="46">
        <v>1992</v>
      </c>
    </row>
    <row r="37" spans="2:10" x14ac:dyDescent="0.25">
      <c r="B37" s="44">
        <v>30</v>
      </c>
      <c r="C37" s="10">
        <f>IF(D4=3,"",29)</f>
        <v>29</v>
      </c>
      <c r="D37" s="5"/>
      <c r="E37" s="46"/>
      <c r="G37" s="44">
        <v>30</v>
      </c>
      <c r="H37" s="10">
        <f>IF(I4=3,"",29)</f>
        <v>29</v>
      </c>
      <c r="I37" s="5"/>
      <c r="J37" s="46">
        <v>1991</v>
      </c>
    </row>
    <row r="38" spans="2:10" x14ac:dyDescent="0.25">
      <c r="B38" s="44">
        <v>31</v>
      </c>
      <c r="C38" s="10">
        <f>IF(D4=3,"",30)</f>
        <v>30</v>
      </c>
      <c r="D38" s="5"/>
      <c r="E38" s="46"/>
      <c r="G38" s="44">
        <v>31</v>
      </c>
      <c r="H38" s="10">
        <f>IF(I4=3,"",30)</f>
        <v>30</v>
      </c>
      <c r="I38" s="5"/>
      <c r="J38" s="46">
        <v>1990</v>
      </c>
    </row>
    <row r="39" spans="2:10" ht="15.75" thickBot="1" x14ac:dyDescent="0.3">
      <c r="B39" s="47">
        <v>32</v>
      </c>
      <c r="C39" s="48">
        <f>IF(OR(D4=3,D4=5,D4=7,D4=10,D4=12),"",31)</f>
        <v>31</v>
      </c>
      <c r="D39" s="49"/>
      <c r="E39" s="50"/>
      <c r="G39" s="44">
        <v>32</v>
      </c>
      <c r="H39" s="10">
        <f>IF(OR(I4=3,I4=5,I4=7,I4=10,I4=12),"",31)</f>
        <v>31</v>
      </c>
      <c r="I39" s="5"/>
      <c r="J39" s="46">
        <v>1989</v>
      </c>
    </row>
    <row r="40" spans="2:10" x14ac:dyDescent="0.25">
      <c r="G40" s="44">
        <v>33</v>
      </c>
      <c r="H40" s="5"/>
      <c r="I40" s="5"/>
      <c r="J40" s="46">
        <v>1988</v>
      </c>
    </row>
    <row r="41" spans="2:10" x14ac:dyDescent="0.25">
      <c r="C41" s="1"/>
      <c r="D41" s="1"/>
      <c r="E41" s="1"/>
      <c r="G41" s="44">
        <v>34</v>
      </c>
      <c r="H41" s="5"/>
      <c r="I41" s="5"/>
      <c r="J41" s="46">
        <v>1987</v>
      </c>
    </row>
    <row r="42" spans="2:10" x14ac:dyDescent="0.25">
      <c r="C42" s="1"/>
      <c r="D42" s="1"/>
      <c r="E42" s="1"/>
      <c r="G42" s="44">
        <v>35</v>
      </c>
      <c r="H42" s="5"/>
      <c r="I42" s="5"/>
      <c r="J42" s="46">
        <v>1986</v>
      </c>
    </row>
    <row r="43" spans="2:10" x14ac:dyDescent="0.25">
      <c r="G43" s="44">
        <v>36</v>
      </c>
      <c r="H43" s="5"/>
      <c r="I43" s="5"/>
      <c r="J43" s="46">
        <v>1985</v>
      </c>
    </row>
    <row r="44" spans="2:10" x14ac:dyDescent="0.25">
      <c r="G44" s="44">
        <v>37</v>
      </c>
      <c r="H44" s="5"/>
      <c r="I44" s="5"/>
      <c r="J44" s="46">
        <v>1984</v>
      </c>
    </row>
    <row r="45" spans="2:10" x14ac:dyDescent="0.25">
      <c r="G45" s="44">
        <v>38</v>
      </c>
      <c r="H45" s="5"/>
      <c r="I45" s="5"/>
      <c r="J45" s="46">
        <v>1983</v>
      </c>
    </row>
    <row r="46" spans="2:10" x14ac:dyDescent="0.25">
      <c r="G46" s="44">
        <v>39</v>
      </c>
      <c r="H46" s="5"/>
      <c r="I46" s="5"/>
      <c r="J46" s="46">
        <v>1982</v>
      </c>
    </row>
    <row r="47" spans="2:10" x14ac:dyDescent="0.25">
      <c r="G47" s="44">
        <v>40</v>
      </c>
      <c r="H47" s="5"/>
      <c r="I47" s="5"/>
      <c r="J47" s="46">
        <v>1981</v>
      </c>
    </row>
    <row r="48" spans="2:10" x14ac:dyDescent="0.25">
      <c r="G48" s="44">
        <v>41</v>
      </c>
      <c r="H48" s="5"/>
      <c r="I48" s="5"/>
      <c r="J48" s="46">
        <v>1980</v>
      </c>
    </row>
    <row r="49" spans="7:10" x14ac:dyDescent="0.25">
      <c r="G49" s="44">
        <v>42</v>
      </c>
      <c r="H49" s="5"/>
      <c r="I49" s="5"/>
      <c r="J49" s="46">
        <v>1979</v>
      </c>
    </row>
    <row r="50" spans="7:10" x14ac:dyDescent="0.25">
      <c r="G50" s="44">
        <v>43</v>
      </c>
      <c r="H50" s="5"/>
      <c r="I50" s="5"/>
      <c r="J50" s="46">
        <v>1978</v>
      </c>
    </row>
    <row r="51" spans="7:10" x14ac:dyDescent="0.25">
      <c r="G51" s="44">
        <v>44</v>
      </c>
      <c r="H51" s="5"/>
      <c r="I51" s="5"/>
      <c r="J51" s="46">
        <v>1977</v>
      </c>
    </row>
    <row r="52" spans="7:10" x14ac:dyDescent="0.25">
      <c r="G52" s="44">
        <v>45</v>
      </c>
      <c r="H52" s="5"/>
      <c r="I52" s="5"/>
      <c r="J52" s="46">
        <v>1976</v>
      </c>
    </row>
    <row r="53" spans="7:10" x14ac:dyDescent="0.25">
      <c r="G53" s="44">
        <v>46</v>
      </c>
      <c r="H53" s="5"/>
      <c r="I53" s="5"/>
      <c r="J53" s="46">
        <v>1975</v>
      </c>
    </row>
    <row r="54" spans="7:10" x14ac:dyDescent="0.25">
      <c r="G54" s="44">
        <v>47</v>
      </c>
      <c r="H54" s="5"/>
      <c r="I54" s="5"/>
      <c r="J54" s="46">
        <v>1974</v>
      </c>
    </row>
    <row r="55" spans="7:10" x14ac:dyDescent="0.25">
      <c r="G55" s="44">
        <v>48</v>
      </c>
      <c r="H55" s="5"/>
      <c r="I55" s="5"/>
      <c r="J55" s="46">
        <v>1973</v>
      </c>
    </row>
    <row r="56" spans="7:10" x14ac:dyDescent="0.25">
      <c r="G56" s="44">
        <v>49</v>
      </c>
      <c r="H56" s="5"/>
      <c r="I56" s="5"/>
      <c r="J56" s="46">
        <v>1972</v>
      </c>
    </row>
    <row r="57" spans="7:10" x14ac:dyDescent="0.25">
      <c r="G57" s="44">
        <v>50</v>
      </c>
      <c r="H57" s="5"/>
      <c r="I57" s="5"/>
      <c r="J57" s="46">
        <v>1971</v>
      </c>
    </row>
    <row r="58" spans="7:10" x14ac:dyDescent="0.25">
      <c r="G58" s="44">
        <v>51</v>
      </c>
      <c r="H58" s="5"/>
      <c r="I58" s="5"/>
      <c r="J58" s="46">
        <v>1970</v>
      </c>
    </row>
    <row r="59" spans="7:10" x14ac:dyDescent="0.25">
      <c r="G59" s="44">
        <v>52</v>
      </c>
      <c r="H59" s="5"/>
      <c r="I59" s="5"/>
      <c r="J59" s="46">
        <v>1969</v>
      </c>
    </row>
    <row r="60" spans="7:10" x14ac:dyDescent="0.25">
      <c r="G60" s="44">
        <v>53</v>
      </c>
      <c r="H60" s="5"/>
      <c r="I60" s="5"/>
      <c r="J60" s="46">
        <v>1968</v>
      </c>
    </row>
    <row r="61" spans="7:10" x14ac:dyDescent="0.25">
      <c r="G61" s="44">
        <v>54</v>
      </c>
      <c r="H61" s="5"/>
      <c r="I61" s="5"/>
      <c r="J61" s="46">
        <v>1967</v>
      </c>
    </row>
    <row r="62" spans="7:10" x14ac:dyDescent="0.25">
      <c r="G62" s="44">
        <v>55</v>
      </c>
      <c r="H62" s="5"/>
      <c r="I62" s="5"/>
      <c r="J62" s="46">
        <v>1966</v>
      </c>
    </row>
    <row r="63" spans="7:10" x14ac:dyDescent="0.25">
      <c r="G63" s="44">
        <v>56</v>
      </c>
      <c r="H63" s="5"/>
      <c r="I63" s="5"/>
      <c r="J63" s="46">
        <v>1965</v>
      </c>
    </row>
    <row r="64" spans="7:10" x14ac:dyDescent="0.25">
      <c r="G64" s="44">
        <v>57</v>
      </c>
      <c r="H64" s="5"/>
      <c r="I64" s="5"/>
      <c r="J64" s="46">
        <v>1964</v>
      </c>
    </row>
    <row r="65" spans="7:10" x14ac:dyDescent="0.25">
      <c r="G65" s="44">
        <v>58</v>
      </c>
      <c r="H65" s="5"/>
      <c r="I65" s="5"/>
      <c r="J65" s="46">
        <v>1963</v>
      </c>
    </row>
    <row r="66" spans="7:10" x14ac:dyDescent="0.25">
      <c r="G66" s="44">
        <v>59</v>
      </c>
      <c r="H66" s="5"/>
      <c r="I66" s="5"/>
      <c r="J66" s="46">
        <v>1962</v>
      </c>
    </row>
    <row r="67" spans="7:10" x14ac:dyDescent="0.25">
      <c r="G67" s="44">
        <v>60</v>
      </c>
      <c r="H67" s="5"/>
      <c r="I67" s="5"/>
      <c r="J67" s="46">
        <v>1961</v>
      </c>
    </row>
    <row r="68" spans="7:10" x14ac:dyDescent="0.25">
      <c r="G68" s="44">
        <v>61</v>
      </c>
      <c r="H68" s="5"/>
      <c r="I68" s="5"/>
      <c r="J68" s="46">
        <v>1960</v>
      </c>
    </row>
    <row r="69" spans="7:10" x14ac:dyDescent="0.25">
      <c r="G69" s="44">
        <v>62</v>
      </c>
      <c r="H69" s="5"/>
      <c r="I69" s="5"/>
      <c r="J69" s="46">
        <v>1959</v>
      </c>
    </row>
    <row r="70" spans="7:10" x14ac:dyDescent="0.25">
      <c r="G70" s="44">
        <v>63</v>
      </c>
      <c r="H70" s="5"/>
      <c r="I70" s="5"/>
      <c r="J70" s="46">
        <v>1958</v>
      </c>
    </row>
    <row r="71" spans="7:10" x14ac:dyDescent="0.25">
      <c r="G71" s="44">
        <v>64</v>
      </c>
      <c r="H71" s="5"/>
      <c r="I71" s="5"/>
      <c r="J71" s="46">
        <v>1957</v>
      </c>
    </row>
    <row r="72" spans="7:10" x14ac:dyDescent="0.25">
      <c r="G72" s="44">
        <v>65</v>
      </c>
      <c r="H72" s="5"/>
      <c r="I72" s="5"/>
      <c r="J72" s="46">
        <v>1956</v>
      </c>
    </row>
    <row r="73" spans="7:10" x14ac:dyDescent="0.25">
      <c r="G73" s="44">
        <v>66</v>
      </c>
      <c r="H73" s="5"/>
      <c r="I73" s="5"/>
      <c r="J73" s="46">
        <v>1955</v>
      </c>
    </row>
    <row r="74" spans="7:10" x14ac:dyDescent="0.25">
      <c r="G74" s="44">
        <v>67</v>
      </c>
      <c r="H74" s="5"/>
      <c r="I74" s="5"/>
      <c r="J74" s="46">
        <v>1954</v>
      </c>
    </row>
    <row r="75" spans="7:10" x14ac:dyDescent="0.25">
      <c r="G75" s="44">
        <v>68</v>
      </c>
      <c r="H75" s="5"/>
      <c r="I75" s="5"/>
      <c r="J75" s="46">
        <v>1953</v>
      </c>
    </row>
    <row r="76" spans="7:10" x14ac:dyDescent="0.25">
      <c r="G76" s="44">
        <v>69</v>
      </c>
      <c r="H76" s="5"/>
      <c r="I76" s="5"/>
      <c r="J76" s="46">
        <v>1952</v>
      </c>
    </row>
    <row r="77" spans="7:10" x14ac:dyDescent="0.25">
      <c r="G77" s="44">
        <v>70</v>
      </c>
      <c r="H77" s="5"/>
      <c r="I77" s="5"/>
      <c r="J77" s="46">
        <v>1951</v>
      </c>
    </row>
    <row r="78" spans="7:10" x14ac:dyDescent="0.25">
      <c r="G78" s="44">
        <v>71</v>
      </c>
      <c r="H78" s="5"/>
      <c r="I78" s="5"/>
      <c r="J78" s="46">
        <v>1950</v>
      </c>
    </row>
    <row r="79" spans="7:10" x14ac:dyDescent="0.25">
      <c r="G79" s="44">
        <v>72</v>
      </c>
      <c r="H79" s="5"/>
      <c r="I79" s="5"/>
      <c r="J79" s="46">
        <v>1949</v>
      </c>
    </row>
    <row r="80" spans="7:10" x14ac:dyDescent="0.25">
      <c r="G80" s="44">
        <v>73</v>
      </c>
      <c r="H80" s="5"/>
      <c r="I80" s="5"/>
      <c r="J80" s="46">
        <v>1948</v>
      </c>
    </row>
    <row r="81" spans="7:10" x14ac:dyDescent="0.25">
      <c r="G81" s="44">
        <v>74</v>
      </c>
      <c r="H81" s="5"/>
      <c r="I81" s="5"/>
      <c r="J81" s="46">
        <v>1947</v>
      </c>
    </row>
    <row r="82" spans="7:10" x14ac:dyDescent="0.25">
      <c r="G82" s="44">
        <v>75</v>
      </c>
      <c r="H82" s="5"/>
      <c r="I82" s="5"/>
      <c r="J82" s="46">
        <v>1946</v>
      </c>
    </row>
    <row r="83" spans="7:10" x14ac:dyDescent="0.25">
      <c r="G83" s="44">
        <v>76</v>
      </c>
      <c r="H83" s="5"/>
      <c r="I83" s="5"/>
      <c r="J83" s="46">
        <v>1945</v>
      </c>
    </row>
    <row r="84" spans="7:10" x14ac:dyDescent="0.25">
      <c r="G84" s="44">
        <v>77</v>
      </c>
      <c r="H84" s="5"/>
      <c r="I84" s="5"/>
      <c r="J84" s="46">
        <v>1944</v>
      </c>
    </row>
    <row r="85" spans="7:10" x14ac:dyDescent="0.25">
      <c r="G85" s="44">
        <v>78</v>
      </c>
      <c r="H85" s="5"/>
      <c r="I85" s="5"/>
      <c r="J85" s="46">
        <v>1943</v>
      </c>
    </row>
    <row r="86" spans="7:10" x14ac:dyDescent="0.25">
      <c r="G86" s="44">
        <v>79</v>
      </c>
      <c r="H86" s="5"/>
      <c r="I86" s="5"/>
      <c r="J86" s="46">
        <v>1942</v>
      </c>
    </row>
    <row r="87" spans="7:10" x14ac:dyDescent="0.25">
      <c r="G87" s="44">
        <v>80</v>
      </c>
      <c r="H87" s="5"/>
      <c r="I87" s="5"/>
      <c r="J87" s="46">
        <v>1941</v>
      </c>
    </row>
    <row r="88" spans="7:10" x14ac:dyDescent="0.25">
      <c r="G88" s="44">
        <v>81</v>
      </c>
      <c r="H88" s="5"/>
      <c r="I88" s="5"/>
      <c r="J88" s="46">
        <v>1940</v>
      </c>
    </row>
    <row r="89" spans="7:10" x14ac:dyDescent="0.25">
      <c r="G89" s="44">
        <v>82</v>
      </c>
      <c r="H89" s="5"/>
      <c r="I89" s="5"/>
      <c r="J89" s="46">
        <v>1939</v>
      </c>
    </row>
    <row r="90" spans="7:10" x14ac:dyDescent="0.25">
      <c r="G90" s="44">
        <v>83</v>
      </c>
      <c r="H90" s="5"/>
      <c r="I90" s="5"/>
      <c r="J90" s="46">
        <v>1938</v>
      </c>
    </row>
    <row r="91" spans="7:10" x14ac:dyDescent="0.25">
      <c r="G91" s="44">
        <v>84</v>
      </c>
      <c r="H91" s="5"/>
      <c r="I91" s="5"/>
      <c r="J91" s="46">
        <v>1937</v>
      </c>
    </row>
    <row r="92" spans="7:10" x14ac:dyDescent="0.25">
      <c r="G92" s="44">
        <v>85</v>
      </c>
      <c r="H92" s="5"/>
      <c r="I92" s="5"/>
      <c r="J92" s="46">
        <v>1936</v>
      </c>
    </row>
    <row r="93" spans="7:10" x14ac:dyDescent="0.25">
      <c r="G93" s="44">
        <v>86</v>
      </c>
      <c r="H93" s="5"/>
      <c r="I93" s="5"/>
      <c r="J93" s="46">
        <v>1935</v>
      </c>
    </row>
    <row r="94" spans="7:10" x14ac:dyDescent="0.25">
      <c r="G94" s="44">
        <v>87</v>
      </c>
      <c r="H94" s="5"/>
      <c r="I94" s="5"/>
      <c r="J94" s="46">
        <v>1934</v>
      </c>
    </row>
    <row r="95" spans="7:10" x14ac:dyDescent="0.25">
      <c r="G95" s="44">
        <v>88</v>
      </c>
      <c r="H95" s="5"/>
      <c r="I95" s="5"/>
      <c r="J95" s="46">
        <v>1933</v>
      </c>
    </row>
    <row r="96" spans="7:10" x14ac:dyDescent="0.25">
      <c r="G96" s="44">
        <v>89</v>
      </c>
      <c r="H96" s="5"/>
      <c r="I96" s="5"/>
      <c r="J96" s="46">
        <v>1932</v>
      </c>
    </row>
    <row r="97" spans="7:10" x14ac:dyDescent="0.25">
      <c r="G97" s="44">
        <v>90</v>
      </c>
      <c r="H97" s="5"/>
      <c r="I97" s="5"/>
      <c r="J97" s="46">
        <v>1931</v>
      </c>
    </row>
    <row r="98" spans="7:10" x14ac:dyDescent="0.25">
      <c r="G98" s="44">
        <v>91</v>
      </c>
      <c r="H98" s="5"/>
      <c r="I98" s="5"/>
      <c r="J98" s="46">
        <v>1930</v>
      </c>
    </row>
    <row r="99" spans="7:10" x14ac:dyDescent="0.25">
      <c r="G99" s="44">
        <v>92</v>
      </c>
      <c r="H99" s="5"/>
      <c r="I99" s="5"/>
      <c r="J99" s="46">
        <v>1929</v>
      </c>
    </row>
    <row r="100" spans="7:10" x14ac:dyDescent="0.25">
      <c r="G100" s="44">
        <v>93</v>
      </c>
      <c r="H100" s="5"/>
      <c r="I100" s="5"/>
      <c r="J100" s="46">
        <v>1928</v>
      </c>
    </row>
    <row r="101" spans="7:10" x14ac:dyDescent="0.25">
      <c r="G101" s="44">
        <v>94</v>
      </c>
      <c r="H101" s="5"/>
      <c r="I101" s="5"/>
      <c r="J101" s="46">
        <v>1927</v>
      </c>
    </row>
    <row r="102" spans="7:10" x14ac:dyDescent="0.25">
      <c r="G102" s="44">
        <v>95</v>
      </c>
      <c r="H102" s="5"/>
      <c r="I102" s="5"/>
      <c r="J102" s="46">
        <v>1926</v>
      </c>
    </row>
    <row r="103" spans="7:10" x14ac:dyDescent="0.25">
      <c r="G103" s="44">
        <v>96</v>
      </c>
      <c r="H103" s="5"/>
      <c r="I103" s="5"/>
      <c r="J103" s="46">
        <v>1925</v>
      </c>
    </row>
    <row r="104" spans="7:10" x14ac:dyDescent="0.25">
      <c r="G104" s="44">
        <v>97</v>
      </c>
      <c r="H104" s="5"/>
      <c r="I104" s="5"/>
      <c r="J104" s="46">
        <v>1924</v>
      </c>
    </row>
    <row r="105" spans="7:10" x14ac:dyDescent="0.25">
      <c r="G105" s="44">
        <v>98</v>
      </c>
      <c r="H105" s="5"/>
      <c r="I105" s="5"/>
      <c r="J105" s="46">
        <v>1923</v>
      </c>
    </row>
    <row r="106" spans="7:10" x14ac:dyDescent="0.25">
      <c r="G106" s="44">
        <v>99</v>
      </c>
      <c r="H106" s="5"/>
      <c r="I106" s="5"/>
      <c r="J106" s="46">
        <v>1922</v>
      </c>
    </row>
    <row r="107" spans="7:10" x14ac:dyDescent="0.25">
      <c r="G107" s="44">
        <v>100</v>
      </c>
      <c r="H107" s="5"/>
      <c r="I107" s="5"/>
      <c r="J107" s="46">
        <v>1921</v>
      </c>
    </row>
    <row r="108" spans="7:10" x14ac:dyDescent="0.25">
      <c r="G108" s="44">
        <v>101</v>
      </c>
      <c r="H108" s="5"/>
      <c r="I108" s="5"/>
      <c r="J108" s="46">
        <v>1920</v>
      </c>
    </row>
    <row r="109" spans="7:10" x14ac:dyDescent="0.25">
      <c r="G109" s="44">
        <v>102</v>
      </c>
      <c r="H109" s="5"/>
      <c r="I109" s="5"/>
      <c r="J109" s="46">
        <v>1919</v>
      </c>
    </row>
  </sheetData>
  <mergeCells count="6">
    <mergeCell ref="C2:E2"/>
    <mergeCell ref="B6:E6"/>
    <mergeCell ref="H2:J2"/>
    <mergeCell ref="G6:J6"/>
    <mergeCell ref="B1:E1"/>
    <mergeCell ref="G1:J1"/>
  </mergeCells>
  <pageMargins left="0.7" right="0.7" top="0.75" bottom="0.75" header="0.3" footer="0.3"/>
  <ignoredErrors>
    <ignoredError sqref="C9:C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621"/>
  <sheetViews>
    <sheetView topLeftCell="Z216" workbookViewId="0">
      <selection activeCell="AB235" sqref="AB235"/>
    </sheetView>
  </sheetViews>
  <sheetFormatPr defaultRowHeight="15" x14ac:dyDescent="0.25"/>
  <cols>
    <col min="1" max="1" width="1.7109375" customWidth="1"/>
    <col min="2" max="3" width="17.140625" customWidth="1"/>
    <col min="5" max="5" width="9.140625" style="14"/>
    <col min="6" max="6" width="24.42578125" style="14" bestFit="1" customWidth="1"/>
    <col min="8" max="8" width="14.140625" style="27" bestFit="1" customWidth="1"/>
    <col min="9" max="9" width="28.42578125" style="27" bestFit="1" customWidth="1"/>
    <col min="10" max="10" width="20" style="27" bestFit="1" customWidth="1"/>
    <col min="11" max="11" width="17.7109375" style="27" bestFit="1" customWidth="1"/>
    <col min="12" max="12" width="14" style="27" bestFit="1" customWidth="1"/>
    <col min="13" max="13" width="59.42578125" style="27" bestFit="1" customWidth="1"/>
    <col min="14" max="14" width="27.85546875" style="27" bestFit="1" customWidth="1"/>
    <col min="15" max="15" width="21.42578125" style="27" bestFit="1" customWidth="1"/>
    <col min="16" max="16" width="17" style="27" bestFit="1" customWidth="1"/>
    <col min="17" max="17" width="26.5703125" style="27" bestFit="1" customWidth="1"/>
    <col min="18" max="18" width="24.140625" style="27" bestFit="1" customWidth="1"/>
    <col min="19" max="19" width="29.7109375" style="27" bestFit="1" customWidth="1"/>
    <col min="20" max="20" width="54.85546875" style="27" bestFit="1" customWidth="1"/>
    <col min="21" max="21" width="36.85546875" style="27" bestFit="1" customWidth="1"/>
    <col min="22" max="22" width="40.7109375" style="27" bestFit="1" customWidth="1"/>
    <col min="23" max="23" width="33.140625" style="27" bestFit="1" customWidth="1"/>
    <col min="24" max="24" width="34" style="27" bestFit="1" customWidth="1"/>
    <col min="25" max="25" width="31.5703125" style="27" bestFit="1" customWidth="1"/>
    <col min="26" max="26" width="22.7109375" style="27" bestFit="1" customWidth="1"/>
    <col min="27" max="27" width="26.28515625" style="27" bestFit="1" customWidth="1"/>
    <col min="28" max="28" width="41.85546875" style="27" bestFit="1" customWidth="1"/>
    <col min="29" max="29" width="35.28515625" style="27" bestFit="1" customWidth="1"/>
    <col min="30" max="30" width="22.7109375" style="27" bestFit="1" customWidth="1"/>
    <col min="31" max="31" width="23.28515625" style="27" bestFit="1" customWidth="1"/>
    <col min="32" max="32" width="27.140625" style="27" bestFit="1" customWidth="1"/>
    <col min="33" max="33" width="21.140625" style="27" bestFit="1" customWidth="1"/>
    <col min="34" max="34" width="31.140625" style="27" bestFit="1" customWidth="1"/>
    <col min="35" max="35" width="17.5703125" style="27" bestFit="1" customWidth="1"/>
    <col min="36" max="36" width="21" style="27" bestFit="1" customWidth="1"/>
    <col min="37" max="37" width="41.5703125" style="27" bestFit="1" customWidth="1"/>
    <col min="38" max="38" width="39.5703125" style="27" bestFit="1" customWidth="1"/>
    <col min="39" max="39" width="18.42578125" style="27" bestFit="1" customWidth="1"/>
    <col min="40" max="40" width="33.28515625" style="27" bestFit="1" customWidth="1"/>
  </cols>
  <sheetData>
    <row r="1" spans="2:40" x14ac:dyDescent="0.25">
      <c r="B1" s="201" t="s">
        <v>2249</v>
      </c>
      <c r="C1" s="203"/>
    </row>
    <row r="2" spans="2:40" ht="15.75" thickBot="1" x14ac:dyDescent="0.3">
      <c r="B2" s="211">
        <v>1</v>
      </c>
      <c r="C2" s="212"/>
    </row>
    <row r="3" spans="2:40" x14ac:dyDescent="0.25">
      <c r="B3" s="34"/>
      <c r="C3" s="34"/>
      <c r="H3" s="36" t="s">
        <v>2251</v>
      </c>
      <c r="I3" s="35">
        <f>COUNTA(I8:I577)</f>
        <v>12</v>
      </c>
      <c r="J3" s="35">
        <f t="shared" ref="J3:AN3" si="0">COUNTA(J8:J577)</f>
        <v>6</v>
      </c>
      <c r="K3" s="35">
        <f t="shared" si="0"/>
        <v>6</v>
      </c>
      <c r="L3" s="35">
        <f t="shared" si="0"/>
        <v>12</v>
      </c>
      <c r="M3" s="35">
        <f t="shared" si="0"/>
        <v>126</v>
      </c>
      <c r="N3" s="35">
        <f t="shared" si="0"/>
        <v>68</v>
      </c>
      <c r="O3" s="35">
        <f t="shared" si="0"/>
        <v>39</v>
      </c>
      <c r="P3" s="35">
        <f t="shared" si="0"/>
        <v>11</v>
      </c>
      <c r="Q3" s="35">
        <f t="shared" si="0"/>
        <v>17</v>
      </c>
      <c r="R3" s="35">
        <f t="shared" si="0"/>
        <v>40</v>
      </c>
      <c r="S3" s="35">
        <f t="shared" si="0"/>
        <v>126</v>
      </c>
      <c r="T3" s="35">
        <f t="shared" si="0"/>
        <v>47</v>
      </c>
      <c r="U3" s="35">
        <f t="shared" si="0"/>
        <v>82</v>
      </c>
      <c r="V3" s="35">
        <f t="shared" si="0"/>
        <v>85</v>
      </c>
      <c r="W3" s="35">
        <f t="shared" si="0"/>
        <v>126</v>
      </c>
      <c r="X3" s="35">
        <f t="shared" si="0"/>
        <v>114</v>
      </c>
      <c r="Y3" s="35">
        <f t="shared" si="0"/>
        <v>34</v>
      </c>
      <c r="Z3" s="35">
        <f t="shared" si="0"/>
        <v>21</v>
      </c>
      <c r="AA3" s="35">
        <f t="shared" si="0"/>
        <v>52</v>
      </c>
      <c r="AB3" s="35">
        <f t="shared" si="0"/>
        <v>570</v>
      </c>
      <c r="AC3" s="35">
        <f t="shared" si="0"/>
        <v>218</v>
      </c>
      <c r="AD3" s="35">
        <f t="shared" si="0"/>
        <v>19</v>
      </c>
      <c r="AE3" s="35">
        <f t="shared" si="0"/>
        <v>12</v>
      </c>
      <c r="AF3" s="35">
        <f t="shared" si="0"/>
        <v>59</v>
      </c>
      <c r="AG3" s="35">
        <f t="shared" si="0"/>
        <v>19</v>
      </c>
      <c r="AH3" s="35">
        <f t="shared" si="0"/>
        <v>73</v>
      </c>
      <c r="AI3" s="35">
        <f t="shared" si="0"/>
        <v>18</v>
      </c>
      <c r="AJ3" s="35">
        <f t="shared" si="0"/>
        <v>44</v>
      </c>
      <c r="AK3" s="35">
        <f t="shared" si="0"/>
        <v>61</v>
      </c>
      <c r="AL3" s="35">
        <f t="shared" si="0"/>
        <v>213</v>
      </c>
      <c r="AM3" s="35">
        <f t="shared" si="0"/>
        <v>107</v>
      </c>
      <c r="AN3" s="35">
        <f t="shared" si="0"/>
        <v>59</v>
      </c>
    </row>
    <row r="4" spans="2:40" x14ac:dyDescent="0.25">
      <c r="B4" s="34"/>
      <c r="C4" s="34"/>
    </row>
    <row r="5" spans="2:40" x14ac:dyDescent="0.25">
      <c r="E5" s="30" t="s">
        <v>45</v>
      </c>
      <c r="F5" s="29" t="s">
        <v>52</v>
      </c>
      <c r="G5" s="21"/>
      <c r="H5" s="29">
        <v>1</v>
      </c>
      <c r="I5" s="29">
        <v>2</v>
      </c>
      <c r="J5" s="29">
        <v>3</v>
      </c>
      <c r="K5" s="29">
        <v>4</v>
      </c>
      <c r="L5" s="29">
        <v>5</v>
      </c>
      <c r="M5" s="29">
        <v>6</v>
      </c>
      <c r="N5" s="29">
        <v>7</v>
      </c>
      <c r="O5" s="29">
        <v>8</v>
      </c>
      <c r="P5" s="29">
        <v>9</v>
      </c>
      <c r="Q5" s="29">
        <v>10</v>
      </c>
      <c r="R5" s="29">
        <v>11</v>
      </c>
      <c r="S5" s="29">
        <v>12</v>
      </c>
      <c r="T5" s="29">
        <v>13</v>
      </c>
      <c r="U5" s="29">
        <v>14</v>
      </c>
      <c r="V5" s="29">
        <v>15</v>
      </c>
      <c r="W5" s="29">
        <v>16</v>
      </c>
      <c r="X5" s="29">
        <v>17</v>
      </c>
      <c r="Y5" s="29">
        <v>18</v>
      </c>
      <c r="Z5" s="29">
        <v>19</v>
      </c>
      <c r="AA5" s="29">
        <v>20</v>
      </c>
      <c r="AB5" s="29">
        <v>21</v>
      </c>
      <c r="AC5" s="29">
        <v>22</v>
      </c>
      <c r="AD5" s="29">
        <v>23</v>
      </c>
      <c r="AE5" s="29">
        <v>24</v>
      </c>
      <c r="AF5" s="29">
        <v>25</v>
      </c>
      <c r="AG5" s="29">
        <v>26</v>
      </c>
      <c r="AH5" s="29">
        <v>27</v>
      </c>
      <c r="AI5" s="29">
        <v>28</v>
      </c>
      <c r="AJ5" s="29">
        <v>29</v>
      </c>
      <c r="AK5" s="29">
        <v>30</v>
      </c>
      <c r="AL5" s="29">
        <v>31</v>
      </c>
      <c r="AM5" s="29">
        <v>32</v>
      </c>
      <c r="AN5" s="29">
        <v>33</v>
      </c>
    </row>
    <row r="6" spans="2:40" x14ac:dyDescent="0.25">
      <c r="B6" s="213" t="s">
        <v>2250</v>
      </c>
      <c r="C6" s="213"/>
      <c r="E6" s="15">
        <v>1</v>
      </c>
      <c r="F6" s="15" t="s">
        <v>127</v>
      </c>
      <c r="H6" s="31" t="s">
        <v>127</v>
      </c>
      <c r="I6" s="31" t="s">
        <v>54</v>
      </c>
      <c r="J6" s="31" t="s">
        <v>55</v>
      </c>
      <c r="K6" s="31" t="s">
        <v>56</v>
      </c>
      <c r="L6" s="31" t="s">
        <v>57</v>
      </c>
      <c r="M6" s="31" t="s">
        <v>60</v>
      </c>
      <c r="N6" s="31" t="s">
        <v>61</v>
      </c>
      <c r="O6" s="31" t="s">
        <v>58</v>
      </c>
      <c r="P6" s="31" t="s">
        <v>59</v>
      </c>
      <c r="Q6" s="31" t="s">
        <v>2248</v>
      </c>
      <c r="R6" s="31" t="s">
        <v>62</v>
      </c>
      <c r="S6" s="31" t="s">
        <v>67</v>
      </c>
      <c r="T6" s="31" t="s">
        <v>63</v>
      </c>
      <c r="U6" s="31" t="s">
        <v>64</v>
      </c>
      <c r="V6" s="31" t="s">
        <v>65</v>
      </c>
      <c r="W6" s="31" t="s">
        <v>66</v>
      </c>
      <c r="X6" s="31" t="s">
        <v>68</v>
      </c>
      <c r="Y6" s="31" t="s">
        <v>69</v>
      </c>
      <c r="Z6" s="31" t="s">
        <v>70</v>
      </c>
      <c r="AA6" s="31" t="s">
        <v>71</v>
      </c>
      <c r="AB6" s="31" t="s">
        <v>72</v>
      </c>
      <c r="AC6" s="31" t="s">
        <v>73</v>
      </c>
      <c r="AD6" s="31" t="s">
        <v>74</v>
      </c>
      <c r="AE6" s="31" t="s">
        <v>75</v>
      </c>
      <c r="AF6" s="31" t="s">
        <v>76</v>
      </c>
      <c r="AG6" s="31" t="s">
        <v>77</v>
      </c>
      <c r="AH6" s="31" t="s">
        <v>78</v>
      </c>
      <c r="AI6" s="31" t="s">
        <v>79</v>
      </c>
      <c r="AJ6" s="31" t="s">
        <v>80</v>
      </c>
      <c r="AK6" s="31" t="s">
        <v>81</v>
      </c>
      <c r="AL6" s="31" t="s">
        <v>82</v>
      </c>
      <c r="AM6" s="31" t="s">
        <v>83</v>
      </c>
      <c r="AN6" s="31" t="s">
        <v>84</v>
      </c>
    </row>
    <row r="7" spans="2:40" s="21" customFormat="1" x14ac:dyDescent="0.25">
      <c r="B7" s="210" t="str">
        <f ca="1">IF(LOOKUP($B$2,$H$5:$AN$5,H7:H7)=0,"",LOOKUP($B$2,$H$5:$AN$5,H7:H7))</f>
        <v>Seleccione…</v>
      </c>
      <c r="C7" s="210"/>
      <c r="E7" s="15">
        <v>2</v>
      </c>
      <c r="F7" s="37" t="s">
        <v>85</v>
      </c>
      <c r="H7" s="32" t="s">
        <v>127</v>
      </c>
      <c r="I7" s="32" t="s">
        <v>127</v>
      </c>
      <c r="J7" s="32" t="s">
        <v>127</v>
      </c>
      <c r="K7" s="32" t="s">
        <v>127</v>
      </c>
      <c r="L7" s="32" t="s">
        <v>127</v>
      </c>
      <c r="M7" s="32" t="s">
        <v>127</v>
      </c>
      <c r="N7" s="32" t="s">
        <v>127</v>
      </c>
      <c r="O7" s="32" t="s">
        <v>127</v>
      </c>
      <c r="P7" s="32" t="s">
        <v>127</v>
      </c>
      <c r="Q7" s="32" t="s">
        <v>127</v>
      </c>
      <c r="R7" s="32" t="s">
        <v>127</v>
      </c>
      <c r="S7" s="32" t="s">
        <v>127</v>
      </c>
      <c r="T7" s="32" t="s">
        <v>127</v>
      </c>
      <c r="U7" s="32" t="s">
        <v>127</v>
      </c>
      <c r="V7" s="32" t="s">
        <v>127</v>
      </c>
      <c r="W7" s="32" t="s">
        <v>127</v>
      </c>
      <c r="X7" s="32" t="s">
        <v>127</v>
      </c>
      <c r="Y7" s="32" t="s">
        <v>127</v>
      </c>
      <c r="Z7" s="32" t="s">
        <v>127</v>
      </c>
      <c r="AA7" s="32" t="s">
        <v>127</v>
      </c>
      <c r="AB7" s="32" t="s">
        <v>127</v>
      </c>
      <c r="AC7" s="32" t="s">
        <v>127</v>
      </c>
      <c r="AD7" s="32" t="s">
        <v>127</v>
      </c>
      <c r="AE7" s="32" t="s">
        <v>127</v>
      </c>
      <c r="AF7" s="32" t="s">
        <v>127</v>
      </c>
      <c r="AG7" s="32" t="s">
        <v>127</v>
      </c>
      <c r="AH7" s="32" t="s">
        <v>127</v>
      </c>
      <c r="AI7" s="32" t="s">
        <v>127</v>
      </c>
      <c r="AJ7" s="32" t="s">
        <v>127</v>
      </c>
      <c r="AK7" s="32" t="s">
        <v>127</v>
      </c>
      <c r="AL7" s="32" t="s">
        <v>127</v>
      </c>
      <c r="AM7" s="32" t="s">
        <v>127</v>
      </c>
      <c r="AN7" s="32" t="s">
        <v>127</v>
      </c>
    </row>
    <row r="8" spans="2:40" s="21" customFormat="1" x14ac:dyDescent="0.25">
      <c r="B8" s="210" t="str">
        <f ca="1">IF(LOOKUP($B$2,$H$5:$AN$5,H8:H8)=0,"",LOOKUP($B$2,$H$5:$AN$5,H8:H8))</f>
        <v/>
      </c>
      <c r="C8" s="210"/>
      <c r="E8" s="15">
        <v>3</v>
      </c>
      <c r="F8" s="37" t="s">
        <v>2417</v>
      </c>
      <c r="H8" s="28"/>
      <c r="I8" s="28" t="s">
        <v>85</v>
      </c>
      <c r="J8" s="28" t="s">
        <v>96</v>
      </c>
      <c r="K8" s="28" t="s">
        <v>101</v>
      </c>
      <c r="L8" s="28" t="s">
        <v>115</v>
      </c>
      <c r="M8" s="28" t="s">
        <v>2253</v>
      </c>
      <c r="N8" s="28" t="s">
        <v>130</v>
      </c>
      <c r="O8" s="28" t="s">
        <v>209</v>
      </c>
      <c r="P8" s="28" t="s">
        <v>240</v>
      </c>
      <c r="Q8" s="28" t="s">
        <v>203</v>
      </c>
      <c r="R8" s="28" t="s">
        <v>250</v>
      </c>
      <c r="S8" s="28" t="s">
        <v>611</v>
      </c>
      <c r="T8" s="28" t="s">
        <v>209</v>
      </c>
      <c r="U8" s="28" t="s">
        <v>329</v>
      </c>
      <c r="V8" s="28" t="s">
        <v>409</v>
      </c>
      <c r="W8" s="28" t="s">
        <v>492</v>
      </c>
      <c r="X8" s="28" t="s">
        <v>730</v>
      </c>
      <c r="Y8" s="28" t="s">
        <v>833</v>
      </c>
      <c r="Z8" s="28" t="s">
        <v>864</v>
      </c>
      <c r="AA8" s="28" t="s">
        <v>209</v>
      </c>
      <c r="AB8" s="28" t="s">
        <v>925</v>
      </c>
      <c r="AC8" s="28" t="s">
        <v>1491</v>
      </c>
      <c r="AD8" s="28" t="s">
        <v>1695</v>
      </c>
      <c r="AE8" s="28" t="s">
        <v>1718</v>
      </c>
      <c r="AF8" s="28" t="s">
        <v>2367</v>
      </c>
      <c r="AG8" s="28" t="s">
        <v>1722</v>
      </c>
      <c r="AH8" s="28" t="s">
        <v>1739</v>
      </c>
      <c r="AI8" s="28" t="s">
        <v>1803</v>
      </c>
      <c r="AJ8" s="28" t="s">
        <v>209</v>
      </c>
      <c r="AK8" s="28" t="s">
        <v>1868</v>
      </c>
      <c r="AL8" s="28" t="s">
        <v>1491</v>
      </c>
      <c r="AM8" s="28" t="s">
        <v>2094</v>
      </c>
      <c r="AN8" s="28" t="s">
        <v>2198</v>
      </c>
    </row>
    <row r="9" spans="2:40" x14ac:dyDescent="0.25">
      <c r="B9" s="210" t="str">
        <f>IF(LOOKUP($B$2,$H$5:$AN$5,H9:AN9)=0,"",LOOKUP($B$2,$H$5:$AN$5,H9:AN9))</f>
        <v/>
      </c>
      <c r="C9" s="210"/>
      <c r="D9" s="25"/>
      <c r="E9" s="15">
        <v>4</v>
      </c>
      <c r="F9" s="37" t="s">
        <v>2418</v>
      </c>
      <c r="H9" s="28"/>
      <c r="I9" s="28" t="s">
        <v>86</v>
      </c>
      <c r="J9" s="28" t="s">
        <v>97</v>
      </c>
      <c r="K9" s="28" t="s">
        <v>103</v>
      </c>
      <c r="L9" s="28" t="s">
        <v>106</v>
      </c>
      <c r="M9" s="28" t="s">
        <v>2254</v>
      </c>
      <c r="N9" s="28" t="s">
        <v>126</v>
      </c>
      <c r="O9" s="28" t="s">
        <v>210</v>
      </c>
      <c r="P9" s="28" t="s">
        <v>241</v>
      </c>
      <c r="Q9" s="28" t="s">
        <v>195</v>
      </c>
      <c r="R9" s="28" t="s">
        <v>251</v>
      </c>
      <c r="S9" s="28" t="s">
        <v>612</v>
      </c>
      <c r="T9" s="28" t="s">
        <v>286</v>
      </c>
      <c r="U9" s="28" t="s">
        <v>403</v>
      </c>
      <c r="V9" s="28" t="s">
        <v>410</v>
      </c>
      <c r="W9" s="28" t="s">
        <v>493</v>
      </c>
      <c r="X9" s="28" t="s">
        <v>731</v>
      </c>
      <c r="Y9" s="28" t="s">
        <v>834</v>
      </c>
      <c r="Z9" s="28" t="s">
        <v>865</v>
      </c>
      <c r="AA9" s="28" t="s">
        <v>882</v>
      </c>
      <c r="AB9" s="28" t="s">
        <v>926</v>
      </c>
      <c r="AC9" s="28" t="s">
        <v>1492</v>
      </c>
      <c r="AD9" s="28" t="s">
        <v>1697</v>
      </c>
      <c r="AE9" s="28" t="s">
        <v>207</v>
      </c>
      <c r="AF9" s="28" t="s">
        <v>2368</v>
      </c>
      <c r="AG9" s="28" t="s">
        <v>1723</v>
      </c>
      <c r="AH9" s="28" t="s">
        <v>1740</v>
      </c>
      <c r="AI9" s="28" t="s">
        <v>1720</v>
      </c>
      <c r="AJ9" s="28" t="s">
        <v>126</v>
      </c>
      <c r="AK9" s="28" t="s">
        <v>1847</v>
      </c>
      <c r="AL9" s="28" t="s">
        <v>409</v>
      </c>
      <c r="AM9" s="28" t="s">
        <v>2095</v>
      </c>
      <c r="AN9" s="28" t="s">
        <v>2199</v>
      </c>
    </row>
    <row r="10" spans="2:40" x14ac:dyDescent="0.25">
      <c r="B10" s="210" t="str">
        <f t="shared" ref="B10:B73" si="1">IF(LOOKUP($B$2,$H$5:$AN$5,H10:AN10)=0,"",LOOKUP($B$2,$H$5:$AN$5,H10:AN10))</f>
        <v/>
      </c>
      <c r="C10" s="210"/>
      <c r="D10" s="25"/>
      <c r="E10" s="15">
        <v>5</v>
      </c>
      <c r="F10" s="37" t="s">
        <v>107</v>
      </c>
      <c r="H10" s="28"/>
      <c r="I10" s="28" t="s">
        <v>87</v>
      </c>
      <c r="J10" s="28" t="s">
        <v>100</v>
      </c>
      <c r="K10" s="28" t="s">
        <v>105</v>
      </c>
      <c r="L10" s="28" t="s">
        <v>107</v>
      </c>
      <c r="M10" s="28" t="s">
        <v>2255</v>
      </c>
      <c r="N10" s="28" t="s">
        <v>131</v>
      </c>
      <c r="O10" s="28" t="s">
        <v>131</v>
      </c>
      <c r="P10" s="28" t="s">
        <v>242</v>
      </c>
      <c r="Q10" s="28" t="s">
        <v>207</v>
      </c>
      <c r="R10" s="28" t="s">
        <v>252</v>
      </c>
      <c r="S10" s="28" t="s">
        <v>613</v>
      </c>
      <c r="T10" s="28" t="s">
        <v>288</v>
      </c>
      <c r="U10" s="28" t="s">
        <v>330</v>
      </c>
      <c r="V10" s="28" t="s">
        <v>411</v>
      </c>
      <c r="W10" s="28" t="s">
        <v>494</v>
      </c>
      <c r="X10" s="28" t="s">
        <v>203</v>
      </c>
      <c r="Y10" s="28" t="s">
        <v>835</v>
      </c>
      <c r="Z10" s="28" t="s">
        <v>866</v>
      </c>
      <c r="AA10" s="28" t="s">
        <v>131</v>
      </c>
      <c r="AB10" s="28" t="s">
        <v>1097</v>
      </c>
      <c r="AC10" s="28" t="s">
        <v>409</v>
      </c>
      <c r="AD10" s="28" t="s">
        <v>1698</v>
      </c>
      <c r="AE10" s="28" t="s">
        <v>1711</v>
      </c>
      <c r="AF10" s="28" t="s">
        <v>2369</v>
      </c>
      <c r="AG10" s="28" t="s">
        <v>1724</v>
      </c>
      <c r="AH10" s="28" t="s">
        <v>1741</v>
      </c>
      <c r="AI10" s="28" t="s">
        <v>1804</v>
      </c>
      <c r="AJ10" s="28" t="s">
        <v>1818</v>
      </c>
      <c r="AK10" s="28" t="s">
        <v>1848</v>
      </c>
      <c r="AL10" s="28" t="s">
        <v>1902</v>
      </c>
      <c r="AM10" s="28" t="s">
        <v>2096</v>
      </c>
      <c r="AN10" s="28" t="s">
        <v>2200</v>
      </c>
    </row>
    <row r="11" spans="2:40" x14ac:dyDescent="0.25">
      <c r="B11" s="210" t="str">
        <f t="shared" si="1"/>
        <v/>
      </c>
      <c r="C11" s="210"/>
      <c r="D11" s="25"/>
      <c r="E11" s="15">
        <v>6</v>
      </c>
      <c r="F11" s="37" t="s">
        <v>2419</v>
      </c>
      <c r="H11" s="28"/>
      <c r="I11" s="28" t="s">
        <v>88</v>
      </c>
      <c r="J11" s="28" t="s">
        <v>98</v>
      </c>
      <c r="K11" s="28" t="s">
        <v>104</v>
      </c>
      <c r="L11" s="28" t="s">
        <v>116</v>
      </c>
      <c r="M11" s="28" t="s">
        <v>126</v>
      </c>
      <c r="N11" s="28" t="s">
        <v>132</v>
      </c>
      <c r="O11" s="28" t="s">
        <v>211</v>
      </c>
      <c r="P11" s="28" t="s">
        <v>243</v>
      </c>
      <c r="Q11" s="28" t="s">
        <v>196</v>
      </c>
      <c r="R11" s="28" t="s">
        <v>253</v>
      </c>
      <c r="S11" s="28" t="s">
        <v>614</v>
      </c>
      <c r="T11" s="28" t="s">
        <v>289</v>
      </c>
      <c r="U11" s="28" t="s">
        <v>331</v>
      </c>
      <c r="V11" s="28" t="s">
        <v>412</v>
      </c>
      <c r="W11" s="28" t="s">
        <v>495</v>
      </c>
      <c r="X11" s="28" t="s">
        <v>732</v>
      </c>
      <c r="Y11" s="28" t="s">
        <v>836</v>
      </c>
      <c r="Z11" s="28" t="s">
        <v>881</v>
      </c>
      <c r="AA11" s="28" t="s">
        <v>884</v>
      </c>
      <c r="AB11" s="28" t="s">
        <v>927</v>
      </c>
      <c r="AC11" s="28" t="s">
        <v>1493</v>
      </c>
      <c r="AD11" s="28" t="s">
        <v>1699</v>
      </c>
      <c r="AE11" s="28" t="s">
        <v>1712</v>
      </c>
      <c r="AF11" s="28" t="s">
        <v>2370</v>
      </c>
      <c r="AG11" s="28" t="s">
        <v>1728</v>
      </c>
      <c r="AH11" s="28" t="s">
        <v>1742</v>
      </c>
      <c r="AI11" s="28" t="s">
        <v>1805</v>
      </c>
      <c r="AJ11" s="28" t="s">
        <v>1819</v>
      </c>
      <c r="AK11" s="28" t="s">
        <v>1851</v>
      </c>
      <c r="AL11" s="28" t="s">
        <v>411</v>
      </c>
      <c r="AM11" s="28" t="s">
        <v>2097</v>
      </c>
      <c r="AN11" s="28" t="s">
        <v>207</v>
      </c>
    </row>
    <row r="12" spans="2:40" x14ac:dyDescent="0.25">
      <c r="B12" s="210" t="str">
        <f t="shared" si="1"/>
        <v/>
      </c>
      <c r="C12" s="210"/>
      <c r="D12" s="25"/>
      <c r="E12" s="15">
        <v>7</v>
      </c>
      <c r="F12" s="37" t="s">
        <v>147</v>
      </c>
      <c r="H12" s="28"/>
      <c r="I12" s="28" t="s">
        <v>94</v>
      </c>
      <c r="J12" s="28" t="s">
        <v>99</v>
      </c>
      <c r="K12" s="28" t="s">
        <v>102</v>
      </c>
      <c r="L12" s="28" t="s">
        <v>108</v>
      </c>
      <c r="M12" s="28" t="s">
        <v>2256</v>
      </c>
      <c r="N12" s="28" t="s">
        <v>133</v>
      </c>
      <c r="O12" s="28" t="s">
        <v>212</v>
      </c>
      <c r="P12" s="28" t="s">
        <v>145</v>
      </c>
      <c r="Q12" s="28" t="s">
        <v>197</v>
      </c>
      <c r="R12" s="28" t="s">
        <v>249</v>
      </c>
      <c r="S12" s="28" t="s">
        <v>615</v>
      </c>
      <c r="T12" s="28" t="s">
        <v>290</v>
      </c>
      <c r="U12" s="28" t="s">
        <v>332</v>
      </c>
      <c r="V12" s="28" t="s">
        <v>413</v>
      </c>
      <c r="W12" s="28" t="s">
        <v>496</v>
      </c>
      <c r="X12" s="28" t="s">
        <v>733</v>
      </c>
      <c r="Y12" s="28" t="s">
        <v>837</v>
      </c>
      <c r="Z12" s="28" t="s">
        <v>867</v>
      </c>
      <c r="AA12" s="28" t="s">
        <v>885</v>
      </c>
      <c r="AB12" s="28" t="s">
        <v>928</v>
      </c>
      <c r="AC12" s="28" t="s">
        <v>1494</v>
      </c>
      <c r="AD12" s="28" t="s">
        <v>1700</v>
      </c>
      <c r="AE12" s="28" t="s">
        <v>1713</v>
      </c>
      <c r="AF12" s="28" t="s">
        <v>2371</v>
      </c>
      <c r="AG12" s="28" t="s">
        <v>1725</v>
      </c>
      <c r="AH12" s="28" t="s">
        <v>1743</v>
      </c>
      <c r="AI12" s="28" t="s">
        <v>1806</v>
      </c>
      <c r="AJ12" s="28" t="s">
        <v>1820</v>
      </c>
      <c r="AK12" s="28" t="s">
        <v>1849</v>
      </c>
      <c r="AL12" s="28" t="s">
        <v>1903</v>
      </c>
      <c r="AM12" s="28" t="s">
        <v>2098</v>
      </c>
      <c r="AN12" s="28" t="s">
        <v>2201</v>
      </c>
    </row>
    <row r="13" spans="2:40" x14ac:dyDescent="0.25">
      <c r="B13" s="210" t="str">
        <f t="shared" si="1"/>
        <v/>
      </c>
      <c r="C13" s="210"/>
      <c r="D13" s="25"/>
      <c r="E13" s="15">
        <v>8</v>
      </c>
      <c r="F13" s="37" t="s">
        <v>2420</v>
      </c>
      <c r="H13" s="28"/>
      <c r="I13" s="28" t="s">
        <v>89</v>
      </c>
      <c r="J13" s="28" t="s">
        <v>2541</v>
      </c>
      <c r="K13" s="28" t="s">
        <v>2541</v>
      </c>
      <c r="L13" s="28" t="s">
        <v>109</v>
      </c>
      <c r="M13" s="28" t="s">
        <v>2257</v>
      </c>
      <c r="N13" s="28" t="s">
        <v>134</v>
      </c>
      <c r="O13" s="28" t="s">
        <v>213</v>
      </c>
      <c r="P13" s="28" t="s">
        <v>244</v>
      </c>
      <c r="Q13" s="28" t="s">
        <v>145</v>
      </c>
      <c r="R13" s="28" t="s">
        <v>264</v>
      </c>
      <c r="S13" s="28" t="s">
        <v>616</v>
      </c>
      <c r="T13" s="28" t="s">
        <v>291</v>
      </c>
      <c r="U13" s="28" t="s">
        <v>333</v>
      </c>
      <c r="V13" s="28" t="s">
        <v>414</v>
      </c>
      <c r="W13" s="28" t="s">
        <v>497</v>
      </c>
      <c r="X13" s="28" t="s">
        <v>734</v>
      </c>
      <c r="Y13" s="28" t="s">
        <v>517</v>
      </c>
      <c r="Z13" s="28" t="s">
        <v>872</v>
      </c>
      <c r="AA13" s="28" t="s">
        <v>886</v>
      </c>
      <c r="AB13" s="28" t="s">
        <v>929</v>
      </c>
      <c r="AC13" s="28" t="s">
        <v>865</v>
      </c>
      <c r="AD13" s="28" t="s">
        <v>1705</v>
      </c>
      <c r="AE13" s="28" t="s">
        <v>1715</v>
      </c>
      <c r="AF13" s="28" t="s">
        <v>1720</v>
      </c>
      <c r="AG13" s="28" t="s">
        <v>1726</v>
      </c>
      <c r="AH13" s="28" t="s">
        <v>1744</v>
      </c>
      <c r="AI13" s="28" t="s">
        <v>1807</v>
      </c>
      <c r="AJ13" s="28" t="s">
        <v>887</v>
      </c>
      <c r="AK13" s="28" t="s">
        <v>1850</v>
      </c>
      <c r="AL13" s="28" t="s">
        <v>1904</v>
      </c>
      <c r="AM13" s="28" t="s">
        <v>2099</v>
      </c>
      <c r="AN13" s="28" t="s">
        <v>2202</v>
      </c>
    </row>
    <row r="14" spans="2:40" x14ac:dyDescent="0.25">
      <c r="B14" s="210" t="str">
        <f t="shared" si="1"/>
        <v/>
      </c>
      <c r="C14" s="210"/>
      <c r="D14" s="25"/>
      <c r="E14" s="15">
        <v>9</v>
      </c>
      <c r="F14" s="37" t="s">
        <v>2421</v>
      </c>
      <c r="H14" s="28"/>
      <c r="I14" s="28" t="s">
        <v>90</v>
      </c>
      <c r="J14" s="28"/>
      <c r="K14" s="28"/>
      <c r="L14" s="28" t="s">
        <v>114</v>
      </c>
      <c r="M14" s="28" t="s">
        <v>2258</v>
      </c>
      <c r="N14" s="28" t="s">
        <v>135</v>
      </c>
      <c r="O14" s="28" t="s">
        <v>214</v>
      </c>
      <c r="P14" s="28" t="s">
        <v>245</v>
      </c>
      <c r="Q14" s="28" t="s">
        <v>198</v>
      </c>
      <c r="R14" s="28" t="s">
        <v>254</v>
      </c>
      <c r="S14" s="28" t="s">
        <v>617</v>
      </c>
      <c r="T14" s="28" t="s">
        <v>293</v>
      </c>
      <c r="U14" s="28" t="s">
        <v>334</v>
      </c>
      <c r="V14" s="28" t="s">
        <v>415</v>
      </c>
      <c r="W14" s="28" t="s">
        <v>499</v>
      </c>
      <c r="X14" s="28" t="s">
        <v>735</v>
      </c>
      <c r="Y14" s="28" t="s">
        <v>838</v>
      </c>
      <c r="Z14" s="28" t="s">
        <v>868</v>
      </c>
      <c r="AA14" s="28" t="s">
        <v>887</v>
      </c>
      <c r="AB14" s="28" t="s">
        <v>930</v>
      </c>
      <c r="AC14" s="28" t="s">
        <v>1495</v>
      </c>
      <c r="AD14" s="28" t="s">
        <v>1701</v>
      </c>
      <c r="AE14" s="28" t="s">
        <v>776</v>
      </c>
      <c r="AF14" s="28" t="s">
        <v>2372</v>
      </c>
      <c r="AG14" s="28" t="s">
        <v>1727</v>
      </c>
      <c r="AH14" s="28" t="s">
        <v>1745</v>
      </c>
      <c r="AI14" s="28" t="s">
        <v>429</v>
      </c>
      <c r="AJ14" s="28" t="s">
        <v>139</v>
      </c>
      <c r="AK14" s="28" t="s">
        <v>207</v>
      </c>
      <c r="AL14" s="28" t="s">
        <v>2085</v>
      </c>
      <c r="AM14" s="28" t="s">
        <v>2100</v>
      </c>
      <c r="AN14" s="28" t="s">
        <v>2204</v>
      </c>
    </row>
    <row r="15" spans="2:40" x14ac:dyDescent="0.25">
      <c r="B15" s="210" t="str">
        <f t="shared" si="1"/>
        <v/>
      </c>
      <c r="C15" s="210"/>
      <c r="D15" s="25"/>
      <c r="E15" s="15">
        <v>10</v>
      </c>
      <c r="F15" s="37" t="s">
        <v>241</v>
      </c>
      <c r="H15" s="28"/>
      <c r="I15" s="28" t="s">
        <v>91</v>
      </c>
      <c r="J15" s="28"/>
      <c r="K15" s="28"/>
      <c r="L15" s="28" t="s">
        <v>110</v>
      </c>
      <c r="M15" s="28" t="s">
        <v>2259</v>
      </c>
      <c r="N15" s="28" t="s">
        <v>136</v>
      </c>
      <c r="O15" s="28" t="s">
        <v>215</v>
      </c>
      <c r="P15" s="28" t="s">
        <v>246</v>
      </c>
      <c r="Q15" s="28" t="s">
        <v>199</v>
      </c>
      <c r="R15" s="28" t="s">
        <v>255</v>
      </c>
      <c r="S15" s="28" t="s">
        <v>618</v>
      </c>
      <c r="T15" s="28" t="s">
        <v>294</v>
      </c>
      <c r="U15" s="28" t="s">
        <v>335</v>
      </c>
      <c r="V15" s="28" t="s">
        <v>416</v>
      </c>
      <c r="W15" s="28" t="s">
        <v>500</v>
      </c>
      <c r="X15" s="28" t="s">
        <v>736</v>
      </c>
      <c r="Y15" s="28" t="s">
        <v>429</v>
      </c>
      <c r="Z15" s="28" t="s">
        <v>869</v>
      </c>
      <c r="AA15" s="28" t="s">
        <v>888</v>
      </c>
      <c r="AB15" s="28" t="s">
        <v>931</v>
      </c>
      <c r="AC15" s="28" t="s">
        <v>1496</v>
      </c>
      <c r="AD15" s="28" t="s">
        <v>1702</v>
      </c>
      <c r="AE15" s="28" t="s">
        <v>1714</v>
      </c>
      <c r="AF15" s="28" t="s">
        <v>2373</v>
      </c>
      <c r="AG15" s="28" t="s">
        <v>1731</v>
      </c>
      <c r="AH15" s="28" t="s">
        <v>1746</v>
      </c>
      <c r="AI15" s="28" t="s">
        <v>1808</v>
      </c>
      <c r="AJ15" s="28" t="s">
        <v>1821</v>
      </c>
      <c r="AK15" s="28" t="s">
        <v>1852</v>
      </c>
      <c r="AL15" s="28" t="s">
        <v>2048</v>
      </c>
      <c r="AM15" s="28" t="s">
        <v>2101</v>
      </c>
      <c r="AN15" s="28" t="s">
        <v>2203</v>
      </c>
    </row>
    <row r="16" spans="2:40" x14ac:dyDescent="0.25">
      <c r="B16" s="210" t="str">
        <f t="shared" si="1"/>
        <v/>
      </c>
      <c r="C16" s="210"/>
      <c r="D16" s="25"/>
      <c r="E16" s="15">
        <v>11</v>
      </c>
      <c r="F16" s="37" t="s">
        <v>249</v>
      </c>
      <c r="H16" s="28"/>
      <c r="I16" s="28" t="s">
        <v>95</v>
      </c>
      <c r="J16" s="28"/>
      <c r="K16" s="28"/>
      <c r="L16" s="28" t="s">
        <v>111</v>
      </c>
      <c r="M16" s="28" t="s">
        <v>2260</v>
      </c>
      <c r="N16" s="28" t="s">
        <v>137</v>
      </c>
      <c r="O16" s="28" t="s">
        <v>216</v>
      </c>
      <c r="P16" s="28" t="s">
        <v>247</v>
      </c>
      <c r="Q16" s="28" t="s">
        <v>200</v>
      </c>
      <c r="R16" s="28" t="s">
        <v>256</v>
      </c>
      <c r="S16" s="28" t="s">
        <v>619</v>
      </c>
      <c r="T16" s="28" t="s">
        <v>295</v>
      </c>
      <c r="U16" s="28" t="s">
        <v>336</v>
      </c>
      <c r="V16" s="28" t="s">
        <v>418</v>
      </c>
      <c r="W16" s="28" t="s">
        <v>501</v>
      </c>
      <c r="X16" s="28" t="s">
        <v>737</v>
      </c>
      <c r="Y16" s="28" t="s">
        <v>839</v>
      </c>
      <c r="Z16" s="28" t="s">
        <v>870</v>
      </c>
      <c r="AA16" s="28" t="s">
        <v>890</v>
      </c>
      <c r="AB16" s="28" t="s">
        <v>932</v>
      </c>
      <c r="AC16" s="28" t="s">
        <v>1497</v>
      </c>
      <c r="AD16" s="28" t="s">
        <v>1703</v>
      </c>
      <c r="AE16" s="28" t="s">
        <v>1719</v>
      </c>
      <c r="AF16" s="28" t="s">
        <v>2374</v>
      </c>
      <c r="AG16" s="28" t="s">
        <v>1729</v>
      </c>
      <c r="AH16" s="28" t="s">
        <v>1747</v>
      </c>
      <c r="AI16" s="28" t="s">
        <v>1809</v>
      </c>
      <c r="AJ16" s="28" t="s">
        <v>1822</v>
      </c>
      <c r="AK16" s="28" t="s">
        <v>1856</v>
      </c>
      <c r="AL16" s="28" t="s">
        <v>1906</v>
      </c>
      <c r="AM16" s="28" t="s">
        <v>2102</v>
      </c>
      <c r="AN16" s="28" t="s">
        <v>145</v>
      </c>
    </row>
    <row r="17" spans="2:40" x14ac:dyDescent="0.25">
      <c r="B17" s="210" t="str">
        <f t="shared" si="1"/>
        <v/>
      </c>
      <c r="C17" s="210"/>
      <c r="D17" s="25"/>
      <c r="E17" s="15">
        <v>12</v>
      </c>
      <c r="F17" s="37" t="s">
        <v>2422</v>
      </c>
      <c r="H17" s="28"/>
      <c r="I17" s="28" t="s">
        <v>92</v>
      </c>
      <c r="J17" s="28"/>
      <c r="K17" s="28"/>
      <c r="L17" s="28" t="s">
        <v>112</v>
      </c>
      <c r="M17" s="28" t="s">
        <v>2261</v>
      </c>
      <c r="N17" s="28" t="s">
        <v>138</v>
      </c>
      <c r="O17" s="28" t="s">
        <v>217</v>
      </c>
      <c r="P17" s="28" t="s">
        <v>248</v>
      </c>
      <c r="Q17" s="28" t="s">
        <v>201</v>
      </c>
      <c r="R17" s="28" t="s">
        <v>257</v>
      </c>
      <c r="S17" s="28" t="s">
        <v>620</v>
      </c>
      <c r="T17" s="28" t="s">
        <v>296</v>
      </c>
      <c r="U17" s="28" t="s">
        <v>337</v>
      </c>
      <c r="V17" s="28" t="s">
        <v>419</v>
      </c>
      <c r="W17" s="28" t="s">
        <v>502</v>
      </c>
      <c r="X17" s="28" t="s">
        <v>211</v>
      </c>
      <c r="Y17" s="28" t="s">
        <v>840</v>
      </c>
      <c r="Z17" s="28" t="s">
        <v>880</v>
      </c>
      <c r="AA17" s="28" t="s">
        <v>892</v>
      </c>
      <c r="AB17" s="28" t="s">
        <v>1318</v>
      </c>
      <c r="AC17" s="28" t="s">
        <v>1498</v>
      </c>
      <c r="AD17" s="28" t="s">
        <v>1704</v>
      </c>
      <c r="AE17" s="28" t="s">
        <v>1716</v>
      </c>
      <c r="AF17" s="28" t="s">
        <v>2375</v>
      </c>
      <c r="AG17" s="28" t="s">
        <v>1730</v>
      </c>
      <c r="AH17" s="28" t="s">
        <v>1748</v>
      </c>
      <c r="AI17" s="28" t="s">
        <v>1810</v>
      </c>
      <c r="AJ17" s="28" t="s">
        <v>1823</v>
      </c>
      <c r="AK17" s="28" t="s">
        <v>1864</v>
      </c>
      <c r="AL17" s="28" t="s">
        <v>1907</v>
      </c>
      <c r="AM17" s="28" t="s">
        <v>2103</v>
      </c>
      <c r="AN17" s="28" t="s">
        <v>2210</v>
      </c>
    </row>
    <row r="18" spans="2:40" x14ac:dyDescent="0.25">
      <c r="B18" s="210" t="str">
        <f t="shared" si="1"/>
        <v/>
      </c>
      <c r="C18" s="210"/>
      <c r="D18" s="25"/>
      <c r="E18" s="15">
        <v>13</v>
      </c>
      <c r="F18" s="37" t="s">
        <v>299</v>
      </c>
      <c r="H18" s="28"/>
      <c r="I18" s="28" t="s">
        <v>93</v>
      </c>
      <c r="J18" s="28"/>
      <c r="K18" s="28"/>
      <c r="L18" s="28" t="s">
        <v>113</v>
      </c>
      <c r="M18" s="28" t="s">
        <v>2262</v>
      </c>
      <c r="N18" s="28" t="s">
        <v>139</v>
      </c>
      <c r="O18" s="28" t="s">
        <v>218</v>
      </c>
      <c r="P18" s="28" t="s">
        <v>2541</v>
      </c>
      <c r="Q18" s="28" t="s">
        <v>208</v>
      </c>
      <c r="R18" s="28" t="s">
        <v>219</v>
      </c>
      <c r="S18" s="28" t="s">
        <v>621</v>
      </c>
      <c r="T18" s="28" t="s">
        <v>297</v>
      </c>
      <c r="U18" s="28" t="s">
        <v>338</v>
      </c>
      <c r="V18" s="28" t="s">
        <v>421</v>
      </c>
      <c r="W18" s="28" t="s">
        <v>503</v>
      </c>
      <c r="X18" s="28" t="s">
        <v>738</v>
      </c>
      <c r="Y18" s="28" t="s">
        <v>841</v>
      </c>
      <c r="Z18" s="28" t="s">
        <v>873</v>
      </c>
      <c r="AA18" s="28" t="s">
        <v>891</v>
      </c>
      <c r="AB18" s="28" t="s">
        <v>933</v>
      </c>
      <c r="AC18" s="28" t="s">
        <v>1499</v>
      </c>
      <c r="AD18" s="28" t="s">
        <v>1706</v>
      </c>
      <c r="AE18" s="28" t="s">
        <v>1717</v>
      </c>
      <c r="AF18" s="28" t="s">
        <v>2376</v>
      </c>
      <c r="AG18" s="28" t="s">
        <v>1732</v>
      </c>
      <c r="AH18" s="28" t="s">
        <v>1749</v>
      </c>
      <c r="AI18" s="28" t="s">
        <v>1811</v>
      </c>
      <c r="AJ18" s="28" t="s">
        <v>1830</v>
      </c>
      <c r="AK18" s="28" t="s">
        <v>1854</v>
      </c>
      <c r="AL18" s="28" t="s">
        <v>1908</v>
      </c>
      <c r="AM18" s="28" t="s">
        <v>2104</v>
      </c>
      <c r="AN18" s="28" t="s">
        <v>2231</v>
      </c>
    </row>
    <row r="19" spans="2:40" x14ac:dyDescent="0.25">
      <c r="B19" s="210" t="str">
        <f t="shared" si="1"/>
        <v/>
      </c>
      <c r="C19" s="210"/>
      <c r="D19" s="25"/>
      <c r="E19" s="15">
        <v>14</v>
      </c>
      <c r="F19" s="37" t="s">
        <v>159</v>
      </c>
      <c r="H19" s="28"/>
      <c r="I19" s="28" t="s">
        <v>2541</v>
      </c>
      <c r="J19" s="28"/>
      <c r="K19" s="28"/>
      <c r="L19" s="28" t="s">
        <v>2541</v>
      </c>
      <c r="M19" s="28" t="s">
        <v>2263</v>
      </c>
      <c r="N19" s="28" t="s">
        <v>140</v>
      </c>
      <c r="O19" s="28" t="s">
        <v>159</v>
      </c>
      <c r="P19" s="28"/>
      <c r="Q19" s="28" t="s">
        <v>202</v>
      </c>
      <c r="R19" s="28" t="s">
        <v>258</v>
      </c>
      <c r="S19" s="28" t="s">
        <v>622</v>
      </c>
      <c r="T19" s="28" t="s">
        <v>298</v>
      </c>
      <c r="U19" s="28" t="s">
        <v>339</v>
      </c>
      <c r="V19" s="28" t="s">
        <v>420</v>
      </c>
      <c r="W19" s="28" t="s">
        <v>504</v>
      </c>
      <c r="X19" s="28" t="s">
        <v>739</v>
      </c>
      <c r="Y19" s="28" t="s">
        <v>842</v>
      </c>
      <c r="Z19" s="28" t="s">
        <v>874</v>
      </c>
      <c r="AA19" s="28" t="s">
        <v>893</v>
      </c>
      <c r="AB19" s="28" t="s">
        <v>935</v>
      </c>
      <c r="AC19" s="28" t="s">
        <v>1500</v>
      </c>
      <c r="AD19" s="28" t="s">
        <v>1707</v>
      </c>
      <c r="AE19" s="28" t="s">
        <v>2541</v>
      </c>
      <c r="AF19" s="28" t="s">
        <v>2377</v>
      </c>
      <c r="AG19" s="28" t="s">
        <v>1733</v>
      </c>
      <c r="AH19" s="28" t="s">
        <v>1750</v>
      </c>
      <c r="AI19" s="28" t="s">
        <v>1812</v>
      </c>
      <c r="AJ19" s="28" t="s">
        <v>153</v>
      </c>
      <c r="AK19" s="28" t="s">
        <v>1855</v>
      </c>
      <c r="AL19" s="28" t="s">
        <v>1909</v>
      </c>
      <c r="AM19" s="28" t="s">
        <v>2105</v>
      </c>
      <c r="AN19" s="28" t="s">
        <v>2205</v>
      </c>
    </row>
    <row r="20" spans="2:40" x14ac:dyDescent="0.25">
      <c r="B20" s="210" t="str">
        <f t="shared" si="1"/>
        <v/>
      </c>
      <c r="C20" s="210"/>
      <c r="D20" s="25"/>
      <c r="E20" s="15">
        <v>15</v>
      </c>
      <c r="F20" s="37" t="s">
        <v>219</v>
      </c>
      <c r="H20" s="28"/>
      <c r="I20" s="28"/>
      <c r="J20" s="28"/>
      <c r="K20" s="28"/>
      <c r="L20" s="28"/>
      <c r="M20" s="28" t="s">
        <v>2264</v>
      </c>
      <c r="N20" s="28" t="s">
        <v>141</v>
      </c>
      <c r="O20" s="28" t="s">
        <v>219</v>
      </c>
      <c r="P20" s="28"/>
      <c r="Q20" s="28" t="s">
        <v>204</v>
      </c>
      <c r="R20" s="28" t="s">
        <v>259</v>
      </c>
      <c r="S20" s="28" t="s">
        <v>623</v>
      </c>
      <c r="T20" s="28" t="s">
        <v>299</v>
      </c>
      <c r="U20" s="28" t="s">
        <v>340</v>
      </c>
      <c r="V20" s="28" t="s">
        <v>422</v>
      </c>
      <c r="W20" s="28" t="s">
        <v>505</v>
      </c>
      <c r="X20" s="28" t="s">
        <v>740</v>
      </c>
      <c r="Y20" s="28" t="s">
        <v>843</v>
      </c>
      <c r="Z20" s="28" t="s">
        <v>875</v>
      </c>
      <c r="AA20" s="28" t="s">
        <v>894</v>
      </c>
      <c r="AB20" s="28" t="s">
        <v>936</v>
      </c>
      <c r="AC20" s="28" t="s">
        <v>1501</v>
      </c>
      <c r="AD20" s="28" t="s">
        <v>1696</v>
      </c>
      <c r="AE20" s="28"/>
      <c r="AF20" s="28" t="s">
        <v>2378</v>
      </c>
      <c r="AG20" s="28" t="s">
        <v>1734</v>
      </c>
      <c r="AH20" s="28" t="s">
        <v>1751</v>
      </c>
      <c r="AI20" s="28" t="s">
        <v>1813</v>
      </c>
      <c r="AJ20" s="28" t="s">
        <v>1824</v>
      </c>
      <c r="AK20" s="28" t="s">
        <v>1853</v>
      </c>
      <c r="AL20" s="28" t="s">
        <v>1910</v>
      </c>
      <c r="AM20" s="28" t="s">
        <v>2109</v>
      </c>
      <c r="AN20" s="28" t="s">
        <v>2207</v>
      </c>
    </row>
    <row r="21" spans="2:40" x14ac:dyDescent="0.25">
      <c r="B21" s="210" t="str">
        <f t="shared" si="1"/>
        <v/>
      </c>
      <c r="C21" s="210"/>
      <c r="D21" s="25"/>
      <c r="E21" s="15">
        <v>16</v>
      </c>
      <c r="F21" s="37" t="s">
        <v>2423</v>
      </c>
      <c r="H21" s="28"/>
      <c r="I21" s="28"/>
      <c r="J21" s="28"/>
      <c r="K21" s="28"/>
      <c r="L21" s="28"/>
      <c r="M21" s="28" t="s">
        <v>2265</v>
      </c>
      <c r="N21" s="28" t="s">
        <v>147</v>
      </c>
      <c r="O21" s="28" t="s">
        <v>164</v>
      </c>
      <c r="P21" s="28"/>
      <c r="Q21" s="28" t="s">
        <v>205</v>
      </c>
      <c r="R21" s="28" t="s">
        <v>260</v>
      </c>
      <c r="S21" s="28" t="s">
        <v>624</v>
      </c>
      <c r="T21" s="28" t="s">
        <v>300</v>
      </c>
      <c r="U21" s="28" t="s">
        <v>341</v>
      </c>
      <c r="V21" s="28" t="s">
        <v>423</v>
      </c>
      <c r="W21" s="28" t="s">
        <v>506</v>
      </c>
      <c r="X21" s="28" t="s">
        <v>748</v>
      </c>
      <c r="Y21" s="28" t="s">
        <v>844</v>
      </c>
      <c r="Z21" s="28" t="s">
        <v>876</v>
      </c>
      <c r="AA21" s="28" t="s">
        <v>895</v>
      </c>
      <c r="AB21" s="28" t="s">
        <v>1168</v>
      </c>
      <c r="AC21" s="28" t="s">
        <v>1502</v>
      </c>
      <c r="AD21" s="28" t="s">
        <v>1708</v>
      </c>
      <c r="AE21" s="28"/>
      <c r="AF21" s="28" t="s">
        <v>2379</v>
      </c>
      <c r="AG21" s="28" t="s">
        <v>1738</v>
      </c>
      <c r="AH21" s="28" t="s">
        <v>1752</v>
      </c>
      <c r="AI21" s="28" t="s">
        <v>1814</v>
      </c>
      <c r="AJ21" s="28" t="s">
        <v>1825</v>
      </c>
      <c r="AK21" s="28" t="s">
        <v>429</v>
      </c>
      <c r="AL21" s="28" t="s">
        <v>1912</v>
      </c>
      <c r="AM21" s="28" t="s">
        <v>2110</v>
      </c>
      <c r="AN21" s="28" t="s">
        <v>2208</v>
      </c>
    </row>
    <row r="22" spans="2:40" x14ac:dyDescent="0.25">
      <c r="B22" s="210" t="str">
        <f t="shared" si="1"/>
        <v/>
      </c>
      <c r="C22" s="210"/>
      <c r="D22" s="25"/>
      <c r="E22" s="15">
        <v>17</v>
      </c>
      <c r="F22" s="37" t="s">
        <v>2424</v>
      </c>
      <c r="H22" s="28"/>
      <c r="I22" s="28"/>
      <c r="J22" s="28"/>
      <c r="K22" s="28"/>
      <c r="L22" s="28"/>
      <c r="M22" s="28" t="s">
        <v>2266</v>
      </c>
      <c r="N22" s="28" t="s">
        <v>148</v>
      </c>
      <c r="O22" s="28" t="s">
        <v>117</v>
      </c>
      <c r="P22" s="28"/>
      <c r="Q22" s="28" t="s">
        <v>124</v>
      </c>
      <c r="R22" s="28" t="s">
        <v>261</v>
      </c>
      <c r="S22" s="28" t="s">
        <v>625</v>
      </c>
      <c r="T22" s="28" t="s">
        <v>301</v>
      </c>
      <c r="U22" s="28" t="s">
        <v>207</v>
      </c>
      <c r="V22" s="28" t="s">
        <v>425</v>
      </c>
      <c r="W22" s="28" t="s">
        <v>507</v>
      </c>
      <c r="X22" s="28" t="s">
        <v>749</v>
      </c>
      <c r="Y22" s="28" t="s">
        <v>845</v>
      </c>
      <c r="Z22" s="28" t="s">
        <v>544</v>
      </c>
      <c r="AA22" s="28" t="s">
        <v>889</v>
      </c>
      <c r="AB22" s="28" t="s">
        <v>949</v>
      </c>
      <c r="AC22" s="28" t="s">
        <v>1503</v>
      </c>
      <c r="AD22" s="28" t="s">
        <v>1709</v>
      </c>
      <c r="AE22" s="28"/>
      <c r="AF22" s="28" t="s">
        <v>1523</v>
      </c>
      <c r="AG22" s="28" t="s">
        <v>183</v>
      </c>
      <c r="AH22" s="28" t="s">
        <v>1753</v>
      </c>
      <c r="AI22" s="28" t="s">
        <v>1815</v>
      </c>
      <c r="AJ22" s="28" t="s">
        <v>159</v>
      </c>
      <c r="AK22" s="28" t="s">
        <v>1858</v>
      </c>
      <c r="AL22" s="28" t="s">
        <v>1913</v>
      </c>
      <c r="AM22" s="28" t="s">
        <v>2111</v>
      </c>
      <c r="AN22" s="28" t="s">
        <v>2209</v>
      </c>
    </row>
    <row r="23" spans="2:40" x14ac:dyDescent="0.25">
      <c r="B23" s="210" t="str">
        <f t="shared" si="1"/>
        <v/>
      </c>
      <c r="C23" s="210"/>
      <c r="D23" s="25"/>
      <c r="E23" s="15">
        <v>18</v>
      </c>
      <c r="F23" s="37" t="s">
        <v>173</v>
      </c>
      <c r="H23" s="28"/>
      <c r="I23" s="28"/>
      <c r="J23" s="28"/>
      <c r="K23" s="28"/>
      <c r="L23" s="28"/>
      <c r="M23" s="28" t="s">
        <v>2267</v>
      </c>
      <c r="N23" s="28" t="s">
        <v>142</v>
      </c>
      <c r="O23" s="28" t="s">
        <v>220</v>
      </c>
      <c r="P23" s="28"/>
      <c r="Q23" s="28" t="s">
        <v>206</v>
      </c>
      <c r="R23" s="28" t="s">
        <v>262</v>
      </c>
      <c r="S23" s="28" t="s">
        <v>626</v>
      </c>
      <c r="T23" s="28" t="s">
        <v>302</v>
      </c>
      <c r="U23" s="28" t="s">
        <v>342</v>
      </c>
      <c r="V23" s="28" t="s">
        <v>426</v>
      </c>
      <c r="W23" s="28" t="s">
        <v>509</v>
      </c>
      <c r="X23" s="28" t="s">
        <v>750</v>
      </c>
      <c r="Y23" s="28" t="s">
        <v>846</v>
      </c>
      <c r="Z23" s="28" t="s">
        <v>877</v>
      </c>
      <c r="AA23" s="28" t="s">
        <v>151</v>
      </c>
      <c r="AB23" s="28" t="s">
        <v>950</v>
      </c>
      <c r="AC23" s="28" t="s">
        <v>1504</v>
      </c>
      <c r="AD23" s="28" t="s">
        <v>274</v>
      </c>
      <c r="AE23" s="28"/>
      <c r="AF23" s="28" t="s">
        <v>2380</v>
      </c>
      <c r="AG23" s="28" t="s">
        <v>1735</v>
      </c>
      <c r="AH23" s="28" t="s">
        <v>207</v>
      </c>
      <c r="AI23" s="28" t="s">
        <v>1816</v>
      </c>
      <c r="AJ23" s="28" t="s">
        <v>1826</v>
      </c>
      <c r="AK23" s="28" t="s">
        <v>1859</v>
      </c>
      <c r="AL23" s="28" t="s">
        <v>1915</v>
      </c>
      <c r="AM23" s="28" t="s">
        <v>2112</v>
      </c>
      <c r="AN23" s="28" t="s">
        <v>2211</v>
      </c>
    </row>
    <row r="24" spans="2:40" x14ac:dyDescent="0.25">
      <c r="B24" s="210" t="str">
        <f t="shared" si="1"/>
        <v/>
      </c>
      <c r="C24" s="210"/>
      <c r="D24" s="25"/>
      <c r="E24" s="15">
        <v>19</v>
      </c>
      <c r="F24" s="37" t="s">
        <v>2425</v>
      </c>
      <c r="H24" s="28"/>
      <c r="I24" s="28"/>
      <c r="J24" s="28"/>
      <c r="K24" s="28"/>
      <c r="L24" s="28"/>
      <c r="M24" s="28" t="s">
        <v>2268</v>
      </c>
      <c r="N24" s="28" t="s">
        <v>143</v>
      </c>
      <c r="O24" s="28" t="s">
        <v>171</v>
      </c>
      <c r="P24" s="28"/>
      <c r="Q24" s="28" t="s">
        <v>2541</v>
      </c>
      <c r="R24" s="28" t="s">
        <v>263</v>
      </c>
      <c r="S24" s="28" t="s">
        <v>627</v>
      </c>
      <c r="T24" s="28" t="s">
        <v>303</v>
      </c>
      <c r="U24" s="28" t="s">
        <v>355</v>
      </c>
      <c r="V24" s="28" t="s">
        <v>427</v>
      </c>
      <c r="W24" s="28" t="s">
        <v>510</v>
      </c>
      <c r="X24" s="28" t="s">
        <v>751</v>
      </c>
      <c r="Y24" s="28" t="s">
        <v>847</v>
      </c>
      <c r="Z24" s="28" t="s">
        <v>878</v>
      </c>
      <c r="AA24" s="28" t="s">
        <v>896</v>
      </c>
      <c r="AB24" s="28" t="s">
        <v>951</v>
      </c>
      <c r="AC24" s="28" t="s">
        <v>1505</v>
      </c>
      <c r="AD24" s="28" t="s">
        <v>1710</v>
      </c>
      <c r="AE24" s="28"/>
      <c r="AF24" s="28" t="s">
        <v>2381</v>
      </c>
      <c r="AG24" s="28" t="s">
        <v>1736</v>
      </c>
      <c r="AH24" s="28" t="s">
        <v>1754</v>
      </c>
      <c r="AI24" s="28" t="s">
        <v>1817</v>
      </c>
      <c r="AJ24" s="28" t="s">
        <v>219</v>
      </c>
      <c r="AK24" s="28" t="s">
        <v>1860</v>
      </c>
      <c r="AL24" s="28" t="s">
        <v>736</v>
      </c>
      <c r="AM24" s="28" t="s">
        <v>2114</v>
      </c>
      <c r="AN24" s="28" t="s">
        <v>156</v>
      </c>
    </row>
    <row r="25" spans="2:40" x14ac:dyDescent="0.25">
      <c r="B25" s="210" t="str">
        <f t="shared" si="1"/>
        <v/>
      </c>
      <c r="C25" s="210"/>
      <c r="D25" s="25"/>
      <c r="E25" s="15">
        <v>20</v>
      </c>
      <c r="F25" s="37" t="s">
        <v>2426</v>
      </c>
      <c r="H25" s="28"/>
      <c r="I25" s="28"/>
      <c r="J25" s="28"/>
      <c r="K25" s="28"/>
      <c r="L25" s="28"/>
      <c r="M25" s="28" t="s">
        <v>2269</v>
      </c>
      <c r="N25" s="28" t="s">
        <v>145</v>
      </c>
      <c r="O25" s="28" t="s">
        <v>221</v>
      </c>
      <c r="P25" s="28"/>
      <c r="Q25" s="28"/>
      <c r="R25" s="28" t="s">
        <v>285</v>
      </c>
      <c r="S25" s="28" t="s">
        <v>628</v>
      </c>
      <c r="T25" s="28" t="s">
        <v>304</v>
      </c>
      <c r="U25" s="28" t="s">
        <v>356</v>
      </c>
      <c r="V25" s="28" t="s">
        <v>424</v>
      </c>
      <c r="W25" s="28" t="s">
        <v>602</v>
      </c>
      <c r="X25" s="28" t="s">
        <v>752</v>
      </c>
      <c r="Y25" s="28" t="s">
        <v>848</v>
      </c>
      <c r="Z25" s="28" t="s">
        <v>879</v>
      </c>
      <c r="AA25" s="28" t="s">
        <v>898</v>
      </c>
      <c r="AB25" s="28" t="s">
        <v>937</v>
      </c>
      <c r="AC25" s="28" t="s">
        <v>1506</v>
      </c>
      <c r="AD25" s="28" t="s">
        <v>585</v>
      </c>
      <c r="AE25" s="28"/>
      <c r="AF25" s="28" t="s">
        <v>2382</v>
      </c>
      <c r="AG25" s="28" t="s">
        <v>1737</v>
      </c>
      <c r="AH25" s="28" t="s">
        <v>1755</v>
      </c>
      <c r="AI25" s="28" t="s">
        <v>2541</v>
      </c>
      <c r="AJ25" s="28" t="s">
        <v>1827</v>
      </c>
      <c r="AK25" s="28" t="s">
        <v>1861</v>
      </c>
      <c r="AL25" s="28" t="s">
        <v>1916</v>
      </c>
      <c r="AM25" s="28" t="s">
        <v>2113</v>
      </c>
      <c r="AN25" s="28" t="s">
        <v>2212</v>
      </c>
    </row>
    <row r="26" spans="2:40" x14ac:dyDescent="0.25">
      <c r="B26" s="210" t="str">
        <f t="shared" si="1"/>
        <v/>
      </c>
      <c r="C26" s="210"/>
      <c r="D26" s="25"/>
      <c r="E26" s="15">
        <v>21</v>
      </c>
      <c r="F26" s="37" t="s">
        <v>2427</v>
      </c>
      <c r="H26" s="28"/>
      <c r="I26" s="28"/>
      <c r="J26" s="28"/>
      <c r="K26" s="28"/>
      <c r="L26" s="28"/>
      <c r="M26" s="28" t="s">
        <v>2270</v>
      </c>
      <c r="N26" s="28" t="s">
        <v>146</v>
      </c>
      <c r="O26" s="28" t="s">
        <v>173</v>
      </c>
      <c r="P26" s="28"/>
      <c r="Q26" s="28"/>
      <c r="R26" s="28" t="s">
        <v>178</v>
      </c>
      <c r="S26" s="28" t="s">
        <v>629</v>
      </c>
      <c r="T26" s="28" t="s">
        <v>292</v>
      </c>
      <c r="U26" s="28" t="s">
        <v>343</v>
      </c>
      <c r="V26" s="28" t="s">
        <v>417</v>
      </c>
      <c r="W26" s="28" t="s">
        <v>511</v>
      </c>
      <c r="X26" s="28" t="s">
        <v>753</v>
      </c>
      <c r="Y26" s="28" t="s">
        <v>863</v>
      </c>
      <c r="Z26" s="28" t="s">
        <v>593</v>
      </c>
      <c r="AA26" s="28" t="s">
        <v>899</v>
      </c>
      <c r="AB26" s="28" t="s">
        <v>938</v>
      </c>
      <c r="AC26" s="28" t="s">
        <v>1562</v>
      </c>
      <c r="AD26" s="28" t="s">
        <v>2541</v>
      </c>
      <c r="AE26" s="28"/>
      <c r="AF26" s="28" t="s">
        <v>2383</v>
      </c>
      <c r="AG26" s="28" t="s">
        <v>2541</v>
      </c>
      <c r="AH26" s="28" t="s">
        <v>1756</v>
      </c>
      <c r="AI26" s="28"/>
      <c r="AJ26" s="28" t="s">
        <v>164</v>
      </c>
      <c r="AK26" s="28" t="s">
        <v>1862</v>
      </c>
      <c r="AL26" s="28" t="s">
        <v>1917</v>
      </c>
      <c r="AM26" s="28" t="s">
        <v>2115</v>
      </c>
      <c r="AN26" s="28" t="s">
        <v>2213</v>
      </c>
    </row>
    <row r="27" spans="2:40" x14ac:dyDescent="0.25">
      <c r="B27" s="210" t="str">
        <f t="shared" si="1"/>
        <v/>
      </c>
      <c r="C27" s="210"/>
      <c r="D27" s="25"/>
      <c r="E27" s="15">
        <v>22</v>
      </c>
      <c r="F27" s="37" t="s">
        <v>1594</v>
      </c>
      <c r="H27" s="28"/>
      <c r="I27" s="28"/>
      <c r="J27" s="28"/>
      <c r="K27" s="28"/>
      <c r="L27" s="28"/>
      <c r="M27" s="28" t="s">
        <v>2271</v>
      </c>
      <c r="N27" s="28" t="s">
        <v>149</v>
      </c>
      <c r="O27" s="28" t="s">
        <v>222</v>
      </c>
      <c r="P27" s="28"/>
      <c r="Q27" s="28"/>
      <c r="R27" s="28" t="s">
        <v>265</v>
      </c>
      <c r="S27" s="28" t="s">
        <v>635</v>
      </c>
      <c r="T27" s="28" t="s">
        <v>305</v>
      </c>
      <c r="U27" s="28" t="s">
        <v>405</v>
      </c>
      <c r="V27" s="28" t="s">
        <v>428</v>
      </c>
      <c r="W27" s="28" t="s">
        <v>519</v>
      </c>
      <c r="X27" s="28" t="s">
        <v>754</v>
      </c>
      <c r="Y27" s="28" t="s">
        <v>849</v>
      </c>
      <c r="Z27" s="28" t="s">
        <v>871</v>
      </c>
      <c r="AA27" s="28" t="s">
        <v>900</v>
      </c>
      <c r="AB27" s="28" t="s">
        <v>939</v>
      </c>
      <c r="AC27" s="28" t="s">
        <v>1507</v>
      </c>
      <c r="AD27" s="28"/>
      <c r="AE27" s="28"/>
      <c r="AF27" s="28" t="s">
        <v>772</v>
      </c>
      <c r="AG27" s="28"/>
      <c r="AH27" s="28" t="s">
        <v>1757</v>
      </c>
      <c r="AI27" s="28"/>
      <c r="AJ27" s="28" t="s">
        <v>1828</v>
      </c>
      <c r="AK27" s="28" t="s">
        <v>1889</v>
      </c>
      <c r="AL27" s="28" t="s">
        <v>504</v>
      </c>
      <c r="AM27" s="28" t="s">
        <v>2116</v>
      </c>
      <c r="AN27" s="28" t="s">
        <v>2214</v>
      </c>
    </row>
    <row r="28" spans="2:40" x14ac:dyDescent="0.25">
      <c r="B28" s="210" t="str">
        <f t="shared" si="1"/>
        <v/>
      </c>
      <c r="C28" s="210"/>
      <c r="D28" s="25"/>
      <c r="E28" s="15">
        <v>23</v>
      </c>
      <c r="F28" s="37" t="s">
        <v>1708</v>
      </c>
      <c r="H28" s="28"/>
      <c r="I28" s="28"/>
      <c r="J28" s="28"/>
      <c r="K28" s="28"/>
      <c r="L28" s="28"/>
      <c r="M28" s="28" t="s">
        <v>2272</v>
      </c>
      <c r="N28" s="28" t="s">
        <v>150</v>
      </c>
      <c r="O28" s="28" t="s">
        <v>223</v>
      </c>
      <c r="P28" s="28"/>
      <c r="Q28" s="28"/>
      <c r="R28" s="28" t="s">
        <v>266</v>
      </c>
      <c r="S28" s="28" t="s">
        <v>636</v>
      </c>
      <c r="T28" s="28" t="s">
        <v>178</v>
      </c>
      <c r="U28" s="28" t="s">
        <v>344</v>
      </c>
      <c r="V28" s="28" t="s">
        <v>429</v>
      </c>
      <c r="W28" s="28" t="s">
        <v>520</v>
      </c>
      <c r="X28" s="28" t="s">
        <v>755</v>
      </c>
      <c r="Y28" s="28" t="s">
        <v>850</v>
      </c>
      <c r="Z28" s="28" t="s">
        <v>2541</v>
      </c>
      <c r="AA28" s="28" t="s">
        <v>901</v>
      </c>
      <c r="AB28" s="28" t="s">
        <v>940</v>
      </c>
      <c r="AC28" s="28" t="s">
        <v>1508</v>
      </c>
      <c r="AD28" s="28"/>
      <c r="AE28" s="28"/>
      <c r="AF28" s="28" t="s">
        <v>2384</v>
      </c>
      <c r="AG28" s="28"/>
      <c r="AH28" s="28" t="s">
        <v>1758</v>
      </c>
      <c r="AI28" s="28"/>
      <c r="AJ28" s="28" t="s">
        <v>1829</v>
      </c>
      <c r="AK28" s="28" t="s">
        <v>776</v>
      </c>
      <c r="AL28" s="28" t="s">
        <v>1918</v>
      </c>
      <c r="AM28" s="28" t="s">
        <v>2117</v>
      </c>
      <c r="AN28" s="28" t="s">
        <v>2215</v>
      </c>
    </row>
    <row r="29" spans="2:40" x14ac:dyDescent="0.25">
      <c r="B29" s="210" t="str">
        <f t="shared" si="1"/>
        <v/>
      </c>
      <c r="C29" s="210"/>
      <c r="D29" s="25"/>
      <c r="E29" s="15">
        <v>24</v>
      </c>
      <c r="F29" s="37" t="s">
        <v>2152</v>
      </c>
      <c r="H29" s="28"/>
      <c r="I29" s="28"/>
      <c r="J29" s="28"/>
      <c r="K29" s="28"/>
      <c r="L29" s="28"/>
      <c r="M29" s="28" t="s">
        <v>2273</v>
      </c>
      <c r="N29" s="28" t="s">
        <v>191</v>
      </c>
      <c r="O29" s="28" t="s">
        <v>224</v>
      </c>
      <c r="P29" s="28"/>
      <c r="Q29" s="28"/>
      <c r="R29" s="28" t="s">
        <v>267</v>
      </c>
      <c r="S29" s="28" t="s">
        <v>637</v>
      </c>
      <c r="T29" s="28" t="s">
        <v>306</v>
      </c>
      <c r="U29" s="28" t="s">
        <v>345</v>
      </c>
      <c r="V29" s="28" t="s">
        <v>430</v>
      </c>
      <c r="W29" s="28" t="s">
        <v>521</v>
      </c>
      <c r="X29" s="28" t="s">
        <v>756</v>
      </c>
      <c r="Y29" s="28" t="s">
        <v>851</v>
      </c>
      <c r="Z29" s="28"/>
      <c r="AA29" s="28" t="s">
        <v>902</v>
      </c>
      <c r="AB29" s="28" t="s">
        <v>942</v>
      </c>
      <c r="AC29" s="28" t="s">
        <v>1509</v>
      </c>
      <c r="AD29" s="28"/>
      <c r="AE29" s="28"/>
      <c r="AF29" s="28" t="s">
        <v>2385</v>
      </c>
      <c r="AG29" s="28"/>
      <c r="AH29" s="28" t="s">
        <v>1760</v>
      </c>
      <c r="AI29" s="28"/>
      <c r="AJ29" s="28" t="s">
        <v>171</v>
      </c>
      <c r="AK29" s="28" t="s">
        <v>1863</v>
      </c>
      <c r="AL29" s="28" t="s">
        <v>1919</v>
      </c>
      <c r="AM29" s="28" t="s">
        <v>2106</v>
      </c>
      <c r="AN29" s="28" t="s">
        <v>2216</v>
      </c>
    </row>
    <row r="30" spans="2:40" x14ac:dyDescent="0.25">
      <c r="B30" s="210" t="str">
        <f t="shared" si="1"/>
        <v/>
      </c>
      <c r="C30" s="210"/>
      <c r="D30" s="25"/>
      <c r="E30" s="15">
        <v>25</v>
      </c>
      <c r="F30" s="37" t="s">
        <v>2391</v>
      </c>
      <c r="H30" s="28"/>
      <c r="I30" s="28"/>
      <c r="J30" s="28"/>
      <c r="K30" s="28"/>
      <c r="L30" s="28"/>
      <c r="M30" s="28" t="s">
        <v>2274</v>
      </c>
      <c r="N30" s="28" t="s">
        <v>151</v>
      </c>
      <c r="O30" s="28" t="s">
        <v>178</v>
      </c>
      <c r="P30" s="28"/>
      <c r="Q30" s="28"/>
      <c r="R30" s="28" t="s">
        <v>268</v>
      </c>
      <c r="S30" s="28" t="s">
        <v>638</v>
      </c>
      <c r="T30" s="28" t="s">
        <v>269</v>
      </c>
      <c r="U30" s="28" t="s">
        <v>346</v>
      </c>
      <c r="V30" s="28" t="s">
        <v>216</v>
      </c>
      <c r="W30" s="28" t="s">
        <v>512</v>
      </c>
      <c r="X30" s="28" t="s">
        <v>741</v>
      </c>
      <c r="Y30" s="28" t="s">
        <v>852</v>
      </c>
      <c r="Z30" s="28"/>
      <c r="AA30" s="28" t="s">
        <v>903</v>
      </c>
      <c r="AB30" s="28" t="s">
        <v>943</v>
      </c>
      <c r="AC30" s="28" t="s">
        <v>1510</v>
      </c>
      <c r="AD30" s="28"/>
      <c r="AE30" s="28"/>
      <c r="AF30" s="28" t="s">
        <v>2386</v>
      </c>
      <c r="AG30" s="28"/>
      <c r="AH30" s="28" t="s">
        <v>1761</v>
      </c>
      <c r="AI30" s="28"/>
      <c r="AJ30" s="28" t="s">
        <v>1831</v>
      </c>
      <c r="AK30" s="28" t="s">
        <v>1857</v>
      </c>
      <c r="AL30" s="28" t="s">
        <v>1921</v>
      </c>
      <c r="AM30" s="28" t="s">
        <v>2107</v>
      </c>
      <c r="AN30" s="28" t="s">
        <v>2217</v>
      </c>
    </row>
    <row r="31" spans="2:40" x14ac:dyDescent="0.25">
      <c r="B31" s="210" t="str">
        <f t="shared" si="1"/>
        <v/>
      </c>
      <c r="C31" s="210"/>
      <c r="D31" s="25"/>
      <c r="E31" s="15">
        <v>26</v>
      </c>
      <c r="F31" s="37" t="s">
        <v>1737</v>
      </c>
      <c r="H31" s="28"/>
      <c r="I31" s="28"/>
      <c r="J31" s="28"/>
      <c r="K31" s="28"/>
      <c r="L31" s="28"/>
      <c r="M31" s="28" t="s">
        <v>2275</v>
      </c>
      <c r="N31" s="28" t="s">
        <v>153</v>
      </c>
      <c r="O31" s="28" t="s">
        <v>225</v>
      </c>
      <c r="P31" s="28"/>
      <c r="Q31" s="28"/>
      <c r="R31" s="28" t="s">
        <v>269</v>
      </c>
      <c r="S31" s="28" t="s">
        <v>639</v>
      </c>
      <c r="T31" s="28" t="s">
        <v>307</v>
      </c>
      <c r="U31" s="28" t="s">
        <v>347</v>
      </c>
      <c r="V31" s="28" t="s">
        <v>431</v>
      </c>
      <c r="W31" s="28" t="s">
        <v>344</v>
      </c>
      <c r="X31" s="28" t="s">
        <v>742</v>
      </c>
      <c r="Y31" s="28" t="s">
        <v>853</v>
      </c>
      <c r="Z31" s="28"/>
      <c r="AA31" s="28" t="s">
        <v>156</v>
      </c>
      <c r="AB31" s="28" t="s">
        <v>944</v>
      </c>
      <c r="AC31" s="28" t="s">
        <v>1511</v>
      </c>
      <c r="AD31" s="28"/>
      <c r="AE31" s="28"/>
      <c r="AF31" s="28" t="s">
        <v>1721</v>
      </c>
      <c r="AG31" s="28"/>
      <c r="AH31" s="28" t="s">
        <v>1762</v>
      </c>
      <c r="AI31" s="28"/>
      <c r="AJ31" s="28" t="s">
        <v>1832</v>
      </c>
      <c r="AK31" s="28" t="s">
        <v>1867</v>
      </c>
      <c r="AL31" s="28" t="s">
        <v>1922</v>
      </c>
      <c r="AM31" s="28" t="s">
        <v>2108</v>
      </c>
      <c r="AN31" s="28" t="s">
        <v>105</v>
      </c>
    </row>
    <row r="32" spans="2:40" x14ac:dyDescent="0.25">
      <c r="B32" s="210" t="str">
        <f t="shared" si="1"/>
        <v/>
      </c>
      <c r="C32" s="210"/>
      <c r="D32" s="25"/>
      <c r="E32" s="15">
        <v>27</v>
      </c>
      <c r="F32" s="37" t="s">
        <v>2428</v>
      </c>
      <c r="H32" s="28"/>
      <c r="I32" s="28"/>
      <c r="J32" s="28"/>
      <c r="K32" s="28"/>
      <c r="L32" s="28"/>
      <c r="M32" s="28" t="s">
        <v>2276</v>
      </c>
      <c r="N32" s="28" t="s">
        <v>154</v>
      </c>
      <c r="O32" s="28" t="s">
        <v>226</v>
      </c>
      <c r="P32" s="28"/>
      <c r="Q32" s="28"/>
      <c r="R32" s="28" t="s">
        <v>270</v>
      </c>
      <c r="S32" s="28" t="s">
        <v>640</v>
      </c>
      <c r="T32" s="28" t="s">
        <v>308</v>
      </c>
      <c r="U32" s="28" t="s">
        <v>348</v>
      </c>
      <c r="V32" s="28" t="s">
        <v>432</v>
      </c>
      <c r="W32" s="28" t="s">
        <v>514</v>
      </c>
      <c r="X32" s="28" t="s">
        <v>743</v>
      </c>
      <c r="Y32" s="28" t="s">
        <v>854</v>
      </c>
      <c r="Z32" s="28"/>
      <c r="AA32" s="28" t="s">
        <v>219</v>
      </c>
      <c r="AB32" s="28" t="s">
        <v>945</v>
      </c>
      <c r="AC32" s="28" t="s">
        <v>1512</v>
      </c>
      <c r="AD32" s="28"/>
      <c r="AE32" s="28"/>
      <c r="AF32" s="28" t="s">
        <v>121</v>
      </c>
      <c r="AG32" s="28"/>
      <c r="AH32" s="28" t="s">
        <v>1763</v>
      </c>
      <c r="AI32" s="28"/>
      <c r="AJ32" s="28" t="s">
        <v>1833</v>
      </c>
      <c r="AK32" s="28" t="s">
        <v>1869</v>
      </c>
      <c r="AL32" s="28" t="s">
        <v>207</v>
      </c>
      <c r="AM32" s="28" t="s">
        <v>2118</v>
      </c>
      <c r="AN32" s="28" t="s">
        <v>2218</v>
      </c>
    </row>
    <row r="33" spans="2:40" x14ac:dyDescent="0.25">
      <c r="B33" s="210" t="str">
        <f t="shared" si="1"/>
        <v/>
      </c>
      <c r="C33" s="210"/>
      <c r="D33" s="25"/>
      <c r="E33" s="15">
        <v>28</v>
      </c>
      <c r="F33" s="37" t="s">
        <v>2234</v>
      </c>
      <c r="H33" s="28"/>
      <c r="I33" s="28"/>
      <c r="J33" s="28"/>
      <c r="K33" s="28"/>
      <c r="L33" s="28"/>
      <c r="M33" s="28" t="s">
        <v>2277</v>
      </c>
      <c r="N33" s="28" t="s">
        <v>155</v>
      </c>
      <c r="O33" s="28" t="s">
        <v>227</v>
      </c>
      <c r="P33" s="28"/>
      <c r="Q33" s="28"/>
      <c r="R33" s="28" t="s">
        <v>271</v>
      </c>
      <c r="S33" s="28" t="s">
        <v>641</v>
      </c>
      <c r="T33" s="28" t="s">
        <v>309</v>
      </c>
      <c r="U33" s="28" t="s">
        <v>349</v>
      </c>
      <c r="V33" s="28" t="s">
        <v>433</v>
      </c>
      <c r="W33" s="28" t="s">
        <v>515</v>
      </c>
      <c r="X33" s="28" t="s">
        <v>796</v>
      </c>
      <c r="Y33" s="28" t="s">
        <v>855</v>
      </c>
      <c r="Z33" s="28"/>
      <c r="AA33" s="28" t="s">
        <v>905</v>
      </c>
      <c r="AB33" s="28" t="s">
        <v>946</v>
      </c>
      <c r="AC33" s="28" t="s">
        <v>1513</v>
      </c>
      <c r="AD33" s="28"/>
      <c r="AE33" s="28"/>
      <c r="AF33" s="28" t="s">
        <v>2387</v>
      </c>
      <c r="AG33" s="28"/>
      <c r="AH33" s="28" t="s">
        <v>1764</v>
      </c>
      <c r="AI33" s="28"/>
      <c r="AJ33" s="28" t="s">
        <v>1834</v>
      </c>
      <c r="AK33" s="28" t="s">
        <v>1870</v>
      </c>
      <c r="AL33" s="28" t="s">
        <v>1923</v>
      </c>
      <c r="AM33" s="28" t="s">
        <v>2119</v>
      </c>
      <c r="AN33" s="28" t="s">
        <v>2219</v>
      </c>
    </row>
    <row r="34" spans="2:40" x14ac:dyDescent="0.25">
      <c r="B34" s="210" t="str">
        <f t="shared" si="1"/>
        <v/>
      </c>
      <c r="C34" s="210"/>
      <c r="D34" s="25"/>
      <c r="E34" s="15">
        <v>29</v>
      </c>
      <c r="F34" s="37" t="s">
        <v>2429</v>
      </c>
      <c r="H34" s="28"/>
      <c r="I34" s="28"/>
      <c r="J34" s="28"/>
      <c r="K34" s="28"/>
      <c r="L34" s="28"/>
      <c r="M34" s="28" t="s">
        <v>2278</v>
      </c>
      <c r="N34" s="28" t="s">
        <v>156</v>
      </c>
      <c r="O34" s="28" t="s">
        <v>228</v>
      </c>
      <c r="P34" s="28"/>
      <c r="Q34" s="28"/>
      <c r="R34" s="28" t="s">
        <v>272</v>
      </c>
      <c r="S34" s="28" t="s">
        <v>630</v>
      </c>
      <c r="T34" s="28" t="s">
        <v>310</v>
      </c>
      <c r="U34" s="28" t="s">
        <v>350</v>
      </c>
      <c r="V34" s="28" t="s">
        <v>434</v>
      </c>
      <c r="W34" s="28" t="s">
        <v>516</v>
      </c>
      <c r="X34" s="28" t="s">
        <v>744</v>
      </c>
      <c r="Y34" s="28" t="s">
        <v>856</v>
      </c>
      <c r="Z34" s="28"/>
      <c r="AA34" s="28" t="s">
        <v>906</v>
      </c>
      <c r="AB34" s="28" t="s">
        <v>947</v>
      </c>
      <c r="AC34" s="28" t="s">
        <v>1514</v>
      </c>
      <c r="AD34" s="28"/>
      <c r="AE34" s="28"/>
      <c r="AF34" s="28" t="s">
        <v>2388</v>
      </c>
      <c r="AG34" s="28"/>
      <c r="AH34" s="28" t="s">
        <v>1765</v>
      </c>
      <c r="AI34" s="28"/>
      <c r="AJ34" s="28" t="s">
        <v>1835</v>
      </c>
      <c r="AK34" s="28" t="s">
        <v>1885</v>
      </c>
      <c r="AL34" s="28" t="s">
        <v>1924</v>
      </c>
      <c r="AM34" s="28" t="s">
        <v>2120</v>
      </c>
      <c r="AN34" s="28" t="s">
        <v>663</v>
      </c>
    </row>
    <row r="35" spans="2:40" x14ac:dyDescent="0.25">
      <c r="B35" s="210" t="str">
        <f t="shared" si="1"/>
        <v/>
      </c>
      <c r="C35" s="210"/>
      <c r="D35" s="25"/>
      <c r="E35" s="15">
        <v>30</v>
      </c>
      <c r="F35" s="37" t="s">
        <v>1878</v>
      </c>
      <c r="H35" s="28"/>
      <c r="I35" s="28"/>
      <c r="J35" s="28"/>
      <c r="K35" s="28"/>
      <c r="L35" s="28"/>
      <c r="M35" s="28" t="s">
        <v>2279</v>
      </c>
      <c r="N35" s="28" t="s">
        <v>157</v>
      </c>
      <c r="O35" s="28" t="s">
        <v>229</v>
      </c>
      <c r="P35" s="28"/>
      <c r="Q35" s="28"/>
      <c r="R35" s="28" t="s">
        <v>273</v>
      </c>
      <c r="S35" s="28" t="s">
        <v>631</v>
      </c>
      <c r="T35" s="28" t="s">
        <v>311</v>
      </c>
      <c r="U35" s="28" t="s">
        <v>351</v>
      </c>
      <c r="V35" s="28" t="s">
        <v>435</v>
      </c>
      <c r="W35" s="28" t="s">
        <v>517</v>
      </c>
      <c r="X35" s="28" t="s">
        <v>745</v>
      </c>
      <c r="Y35" s="28" t="s">
        <v>857</v>
      </c>
      <c r="Z35" s="28"/>
      <c r="AA35" s="28" t="s">
        <v>907</v>
      </c>
      <c r="AB35" s="28" t="s">
        <v>948</v>
      </c>
      <c r="AC35" s="28" t="s">
        <v>1515</v>
      </c>
      <c r="AD35" s="28"/>
      <c r="AE35" s="28"/>
      <c r="AF35" s="28" t="s">
        <v>2389</v>
      </c>
      <c r="AG35" s="28"/>
      <c r="AH35" s="28" t="s">
        <v>1801</v>
      </c>
      <c r="AI35" s="28"/>
      <c r="AJ35" s="28" t="s">
        <v>1836</v>
      </c>
      <c r="AK35" s="28" t="s">
        <v>1890</v>
      </c>
      <c r="AL35" s="28" t="s">
        <v>1905</v>
      </c>
      <c r="AM35" s="28" t="s">
        <v>2121</v>
      </c>
      <c r="AN35" s="28" t="s">
        <v>2220</v>
      </c>
    </row>
    <row r="36" spans="2:40" x14ac:dyDescent="0.25">
      <c r="B36" s="210" t="str">
        <f t="shared" si="1"/>
        <v/>
      </c>
      <c r="C36" s="210"/>
      <c r="D36" s="25"/>
      <c r="E36" s="15">
        <v>31</v>
      </c>
      <c r="F36" s="37" t="s">
        <v>2076</v>
      </c>
      <c r="H36" s="28"/>
      <c r="I36" s="28"/>
      <c r="J36" s="28"/>
      <c r="K36" s="28"/>
      <c r="L36" s="28"/>
      <c r="M36" s="28" t="s">
        <v>2280</v>
      </c>
      <c r="N36" s="28" t="s">
        <v>158</v>
      </c>
      <c r="O36" s="28" t="s">
        <v>230</v>
      </c>
      <c r="P36" s="28"/>
      <c r="Q36" s="28"/>
      <c r="R36" s="28" t="s">
        <v>274</v>
      </c>
      <c r="S36" s="28" t="s">
        <v>632</v>
      </c>
      <c r="T36" s="28" t="s">
        <v>312</v>
      </c>
      <c r="U36" s="28" t="s">
        <v>352</v>
      </c>
      <c r="V36" s="28" t="s">
        <v>436</v>
      </c>
      <c r="W36" s="28" t="s">
        <v>518</v>
      </c>
      <c r="X36" s="28" t="s">
        <v>746</v>
      </c>
      <c r="Y36" s="28" t="s">
        <v>858</v>
      </c>
      <c r="Z36" s="28"/>
      <c r="AA36" s="28" t="s">
        <v>117</v>
      </c>
      <c r="AB36" s="28" t="s">
        <v>934</v>
      </c>
      <c r="AC36" s="28" t="s">
        <v>1516</v>
      </c>
      <c r="AD36" s="28"/>
      <c r="AE36" s="28"/>
      <c r="AF36" s="28" t="s">
        <v>2390</v>
      </c>
      <c r="AG36" s="28"/>
      <c r="AH36" s="28" t="s">
        <v>1766</v>
      </c>
      <c r="AI36" s="28"/>
      <c r="AJ36" s="28" t="s">
        <v>178</v>
      </c>
      <c r="AK36" s="28" t="s">
        <v>1891</v>
      </c>
      <c r="AL36" s="28" t="s">
        <v>1925</v>
      </c>
      <c r="AM36" s="28" t="s">
        <v>2122</v>
      </c>
      <c r="AN36" s="28" t="s">
        <v>2221</v>
      </c>
    </row>
    <row r="37" spans="2:40" x14ac:dyDescent="0.25">
      <c r="B37" s="210" t="str">
        <f t="shared" si="1"/>
        <v/>
      </c>
      <c r="C37" s="210"/>
      <c r="D37" s="25"/>
      <c r="E37" s="15">
        <v>32</v>
      </c>
      <c r="F37" s="37" t="s">
        <v>2430</v>
      </c>
      <c r="H37" s="28"/>
      <c r="I37" s="28"/>
      <c r="J37" s="28"/>
      <c r="K37" s="28"/>
      <c r="L37" s="28"/>
      <c r="M37" s="28" t="s">
        <v>2281</v>
      </c>
      <c r="N37" s="28" t="s">
        <v>159</v>
      </c>
      <c r="O37" s="28" t="s">
        <v>231</v>
      </c>
      <c r="P37" s="28"/>
      <c r="Q37" s="28"/>
      <c r="R37" s="28" t="s">
        <v>275</v>
      </c>
      <c r="S37" s="28" t="s">
        <v>633</v>
      </c>
      <c r="T37" s="28" t="s">
        <v>313</v>
      </c>
      <c r="U37" s="28" t="s">
        <v>353</v>
      </c>
      <c r="V37" s="28" t="s">
        <v>437</v>
      </c>
      <c r="W37" s="28" t="s">
        <v>522</v>
      </c>
      <c r="X37" s="28" t="s">
        <v>747</v>
      </c>
      <c r="Y37" s="28" t="s">
        <v>859</v>
      </c>
      <c r="Z37" s="28"/>
      <c r="AA37" s="28" t="s">
        <v>908</v>
      </c>
      <c r="AB37" s="28" t="s">
        <v>954</v>
      </c>
      <c r="AC37" s="28" t="s">
        <v>1581</v>
      </c>
      <c r="AD37" s="28"/>
      <c r="AE37" s="28"/>
      <c r="AF37" s="28" t="s">
        <v>2391</v>
      </c>
      <c r="AG37" s="28"/>
      <c r="AH37" s="28" t="s">
        <v>1767</v>
      </c>
      <c r="AI37" s="28"/>
      <c r="AJ37" s="28" t="s">
        <v>1837</v>
      </c>
      <c r="AK37" s="28" t="s">
        <v>1892</v>
      </c>
      <c r="AL37" s="28" t="s">
        <v>2089</v>
      </c>
      <c r="AM37" s="28" t="s">
        <v>2123</v>
      </c>
      <c r="AN37" s="28" t="s">
        <v>2222</v>
      </c>
    </row>
    <row r="38" spans="2:40" x14ac:dyDescent="0.25">
      <c r="B38" s="210" t="str">
        <f t="shared" si="1"/>
        <v/>
      </c>
      <c r="C38" s="210"/>
      <c r="D38" s="25"/>
      <c r="E38" s="15">
        <v>33</v>
      </c>
      <c r="F38" s="37" t="s">
        <v>2245</v>
      </c>
      <c r="H38" s="28"/>
      <c r="I38" s="28"/>
      <c r="J38" s="28"/>
      <c r="K38" s="28"/>
      <c r="L38" s="28"/>
      <c r="M38" s="28" t="s">
        <v>2282</v>
      </c>
      <c r="N38" s="28" t="s">
        <v>160</v>
      </c>
      <c r="O38" s="28" t="s">
        <v>232</v>
      </c>
      <c r="P38" s="28"/>
      <c r="Q38" s="28"/>
      <c r="R38" s="28" t="s">
        <v>276</v>
      </c>
      <c r="S38" s="28" t="s">
        <v>634</v>
      </c>
      <c r="T38" s="28" t="s">
        <v>314</v>
      </c>
      <c r="U38" s="28" t="s">
        <v>354</v>
      </c>
      <c r="V38" s="28" t="s">
        <v>438</v>
      </c>
      <c r="W38" s="28" t="s">
        <v>523</v>
      </c>
      <c r="X38" s="28" t="s">
        <v>757</v>
      </c>
      <c r="Y38" s="28" t="s">
        <v>860</v>
      </c>
      <c r="Z38" s="28"/>
      <c r="AA38" s="28" t="s">
        <v>909</v>
      </c>
      <c r="AB38" s="28" t="s">
        <v>953</v>
      </c>
      <c r="AC38" s="28" t="s">
        <v>1517</v>
      </c>
      <c r="AD38" s="28"/>
      <c r="AE38" s="28"/>
      <c r="AF38" s="28" t="s">
        <v>2392</v>
      </c>
      <c r="AG38" s="28"/>
      <c r="AH38" s="28" t="s">
        <v>1768</v>
      </c>
      <c r="AI38" s="28"/>
      <c r="AJ38" s="28" t="s">
        <v>1838</v>
      </c>
      <c r="AK38" s="28" t="s">
        <v>1893</v>
      </c>
      <c r="AL38" s="28" t="s">
        <v>1926</v>
      </c>
      <c r="AM38" s="28" t="s">
        <v>2124</v>
      </c>
      <c r="AN38" s="28" t="s">
        <v>2223</v>
      </c>
    </row>
    <row r="39" spans="2:40" x14ac:dyDescent="0.25">
      <c r="B39" s="210" t="str">
        <f t="shared" si="1"/>
        <v/>
      </c>
      <c r="C39" s="210"/>
      <c r="D39" s="25"/>
      <c r="E39" s="23"/>
      <c r="F39" s="23"/>
      <c r="H39" s="28"/>
      <c r="I39" s="28"/>
      <c r="J39" s="28"/>
      <c r="K39" s="28"/>
      <c r="L39" s="28"/>
      <c r="M39" s="28" t="s">
        <v>2283</v>
      </c>
      <c r="N39" s="28" t="s">
        <v>161</v>
      </c>
      <c r="O39" s="28" t="s">
        <v>233</v>
      </c>
      <c r="P39" s="28"/>
      <c r="Q39" s="28"/>
      <c r="R39" s="28" t="s">
        <v>277</v>
      </c>
      <c r="S39" s="28" t="s">
        <v>725</v>
      </c>
      <c r="T39" s="28" t="s">
        <v>315</v>
      </c>
      <c r="U39" s="28" t="s">
        <v>402</v>
      </c>
      <c r="V39" s="28" t="s">
        <v>439</v>
      </c>
      <c r="W39" s="28" t="s">
        <v>417</v>
      </c>
      <c r="X39" s="28" t="s">
        <v>758</v>
      </c>
      <c r="Y39" s="28" t="s">
        <v>861</v>
      </c>
      <c r="Z39" s="28"/>
      <c r="AA39" s="28" t="s">
        <v>883</v>
      </c>
      <c r="AB39" s="28" t="s">
        <v>956</v>
      </c>
      <c r="AC39" s="28" t="s">
        <v>1532</v>
      </c>
      <c r="AD39" s="28"/>
      <c r="AE39" s="28"/>
      <c r="AF39" s="28" t="s">
        <v>2393</v>
      </c>
      <c r="AG39" s="28"/>
      <c r="AH39" s="28" t="s">
        <v>1769</v>
      </c>
      <c r="AI39" s="28"/>
      <c r="AJ39" s="28" t="s">
        <v>1839</v>
      </c>
      <c r="AK39" s="28" t="s">
        <v>1894</v>
      </c>
      <c r="AL39" s="28" t="s">
        <v>2045</v>
      </c>
      <c r="AM39" s="28" t="s">
        <v>2125</v>
      </c>
      <c r="AN39" s="28" t="s">
        <v>173</v>
      </c>
    </row>
    <row r="40" spans="2:40" x14ac:dyDescent="0.25">
      <c r="B40" s="210" t="str">
        <f t="shared" si="1"/>
        <v/>
      </c>
      <c r="C40" s="210"/>
      <c r="D40" s="25"/>
      <c r="E40" s="23"/>
      <c r="F40" s="23"/>
      <c r="H40" s="28"/>
      <c r="I40" s="28"/>
      <c r="J40" s="28"/>
      <c r="K40" s="28"/>
      <c r="L40" s="28"/>
      <c r="M40" s="28" t="s">
        <v>2284</v>
      </c>
      <c r="N40" s="28" t="s">
        <v>162</v>
      </c>
      <c r="O40" s="28" t="s">
        <v>234</v>
      </c>
      <c r="P40" s="28"/>
      <c r="Q40" s="28"/>
      <c r="R40" s="28" t="s">
        <v>278</v>
      </c>
      <c r="S40" s="28" t="s">
        <v>642</v>
      </c>
      <c r="T40" s="28" t="s">
        <v>287</v>
      </c>
      <c r="U40" s="28" t="s">
        <v>357</v>
      </c>
      <c r="V40" s="28" t="s">
        <v>440</v>
      </c>
      <c r="W40" s="28" t="s">
        <v>526</v>
      </c>
      <c r="X40" s="28" t="s">
        <v>759</v>
      </c>
      <c r="Y40" s="28" t="s">
        <v>862</v>
      </c>
      <c r="Z40" s="28"/>
      <c r="AA40" s="28" t="s">
        <v>904</v>
      </c>
      <c r="AB40" s="28" t="s">
        <v>958</v>
      </c>
      <c r="AC40" s="28" t="s">
        <v>1533</v>
      </c>
      <c r="AD40" s="28"/>
      <c r="AE40" s="28"/>
      <c r="AF40" s="28" t="s">
        <v>2394</v>
      </c>
      <c r="AG40" s="28"/>
      <c r="AH40" s="28" t="s">
        <v>1770</v>
      </c>
      <c r="AI40" s="28"/>
      <c r="AJ40" s="28" t="s">
        <v>1840</v>
      </c>
      <c r="AK40" s="28" t="s">
        <v>1895</v>
      </c>
      <c r="AL40" s="28" t="s">
        <v>1927</v>
      </c>
      <c r="AM40" s="28" t="s">
        <v>2126</v>
      </c>
      <c r="AN40" s="28" t="s">
        <v>2224</v>
      </c>
    </row>
    <row r="41" spans="2:40" x14ac:dyDescent="0.25">
      <c r="B41" s="210" t="str">
        <f t="shared" si="1"/>
        <v/>
      </c>
      <c r="C41" s="210"/>
      <c r="D41" s="25"/>
      <c r="E41" s="24"/>
      <c r="F41" s="24"/>
      <c r="H41" s="28"/>
      <c r="I41" s="28"/>
      <c r="J41" s="28"/>
      <c r="K41" s="28"/>
      <c r="L41" s="28"/>
      <c r="M41" s="28" t="s">
        <v>2285</v>
      </c>
      <c r="N41" s="28" t="s">
        <v>163</v>
      </c>
      <c r="O41" s="28" t="s">
        <v>235</v>
      </c>
      <c r="P41" s="28"/>
      <c r="Q41" s="28"/>
      <c r="R41" s="28" t="s">
        <v>279</v>
      </c>
      <c r="S41" s="28" t="s">
        <v>643</v>
      </c>
      <c r="T41" s="28" t="s">
        <v>316</v>
      </c>
      <c r="U41" s="28" t="s">
        <v>358</v>
      </c>
      <c r="V41" s="28" t="s">
        <v>447</v>
      </c>
      <c r="W41" s="28" t="s">
        <v>542</v>
      </c>
      <c r="X41" s="28" t="s">
        <v>760</v>
      </c>
      <c r="Y41" s="28" t="s">
        <v>2541</v>
      </c>
      <c r="Z41" s="28"/>
      <c r="AA41" s="28" t="s">
        <v>917</v>
      </c>
      <c r="AB41" s="28" t="s">
        <v>957</v>
      </c>
      <c r="AC41" s="28" t="s">
        <v>638</v>
      </c>
      <c r="AD41" s="28"/>
      <c r="AE41" s="28"/>
      <c r="AF41" s="28" t="s">
        <v>316</v>
      </c>
      <c r="AG41" s="28"/>
      <c r="AH41" s="28" t="s">
        <v>1771</v>
      </c>
      <c r="AI41" s="28"/>
      <c r="AJ41" s="28" t="s">
        <v>1841</v>
      </c>
      <c r="AK41" s="28" t="s">
        <v>1896</v>
      </c>
      <c r="AL41" s="28" t="s">
        <v>1928</v>
      </c>
      <c r="AM41" s="28" t="s">
        <v>2127</v>
      </c>
      <c r="AN41" s="28" t="s">
        <v>2225</v>
      </c>
    </row>
    <row r="42" spans="2:40" s="24" customFormat="1" x14ac:dyDescent="0.25">
      <c r="B42" s="210" t="str">
        <f t="shared" si="1"/>
        <v/>
      </c>
      <c r="C42" s="210"/>
      <c r="D42" s="26"/>
      <c r="H42" s="28"/>
      <c r="I42" s="28"/>
      <c r="J42" s="28"/>
      <c r="K42" s="28"/>
      <c r="L42" s="28"/>
      <c r="M42" s="28" t="s">
        <v>2286</v>
      </c>
      <c r="N42" s="28" t="s">
        <v>164</v>
      </c>
      <c r="O42" s="28" t="s">
        <v>236</v>
      </c>
      <c r="P42" s="28"/>
      <c r="Q42" s="28"/>
      <c r="R42" s="28" t="s">
        <v>280</v>
      </c>
      <c r="S42" s="28" t="s">
        <v>644</v>
      </c>
      <c r="T42" s="28" t="s">
        <v>317</v>
      </c>
      <c r="U42" s="28" t="s">
        <v>359</v>
      </c>
      <c r="V42" s="28" t="s">
        <v>441</v>
      </c>
      <c r="W42" s="28" t="s">
        <v>558</v>
      </c>
      <c r="X42" s="28" t="s">
        <v>219</v>
      </c>
      <c r="Y42" s="28"/>
      <c r="Z42" s="28"/>
      <c r="AA42" s="28" t="s">
        <v>910</v>
      </c>
      <c r="AB42" s="28" t="s">
        <v>959</v>
      </c>
      <c r="AC42" s="28" t="s">
        <v>1534</v>
      </c>
      <c r="AD42" s="28"/>
      <c r="AE42" s="28"/>
      <c r="AF42" s="28" t="s">
        <v>2395</v>
      </c>
      <c r="AG42" s="28"/>
      <c r="AH42" s="28" t="s">
        <v>1772</v>
      </c>
      <c r="AI42" s="28"/>
      <c r="AJ42" s="28" t="s">
        <v>122</v>
      </c>
      <c r="AK42" s="28" t="s">
        <v>1871</v>
      </c>
      <c r="AL42" s="28" t="s">
        <v>1929</v>
      </c>
      <c r="AM42" s="28" t="s">
        <v>2128</v>
      </c>
      <c r="AN42" s="28" t="s">
        <v>2226</v>
      </c>
    </row>
    <row r="43" spans="2:40" s="24" customFormat="1" x14ac:dyDescent="0.25">
      <c r="B43" s="210" t="str">
        <f t="shared" si="1"/>
        <v/>
      </c>
      <c r="C43" s="210"/>
      <c r="D43" s="20"/>
      <c r="H43" s="28"/>
      <c r="I43" s="28"/>
      <c r="J43" s="28"/>
      <c r="K43" s="28"/>
      <c r="L43" s="28"/>
      <c r="M43" s="28" t="s">
        <v>2287</v>
      </c>
      <c r="N43" s="28" t="s">
        <v>117</v>
      </c>
      <c r="O43" s="28" t="s">
        <v>237</v>
      </c>
      <c r="P43" s="28"/>
      <c r="Q43" s="28"/>
      <c r="R43" s="28" t="s">
        <v>281</v>
      </c>
      <c r="S43" s="28" t="s">
        <v>264</v>
      </c>
      <c r="T43" s="28" t="s">
        <v>318</v>
      </c>
      <c r="U43" s="28" t="s">
        <v>360</v>
      </c>
      <c r="V43" s="28" t="s">
        <v>442</v>
      </c>
      <c r="W43" s="28" t="s">
        <v>524</v>
      </c>
      <c r="X43" s="28" t="s">
        <v>762</v>
      </c>
      <c r="Y43" s="28"/>
      <c r="Z43" s="28"/>
      <c r="AA43" s="28" t="s">
        <v>663</v>
      </c>
      <c r="AB43" s="28" t="s">
        <v>960</v>
      </c>
      <c r="AC43" s="28" t="s">
        <v>1536</v>
      </c>
      <c r="AD43" s="28"/>
      <c r="AE43" s="28"/>
      <c r="AF43" s="28" t="s">
        <v>2396</v>
      </c>
      <c r="AG43" s="28"/>
      <c r="AH43" s="28" t="s">
        <v>1773</v>
      </c>
      <c r="AI43" s="28"/>
      <c r="AJ43" s="28" t="s">
        <v>1210</v>
      </c>
      <c r="AK43" s="28" t="s">
        <v>1866</v>
      </c>
      <c r="AL43" s="28" t="s">
        <v>1948</v>
      </c>
      <c r="AM43" s="28" t="s">
        <v>2129</v>
      </c>
      <c r="AN43" s="28" t="s">
        <v>2227</v>
      </c>
    </row>
    <row r="44" spans="2:40" s="24" customFormat="1" x14ac:dyDescent="0.25">
      <c r="B44" s="210" t="str">
        <f t="shared" si="1"/>
        <v/>
      </c>
      <c r="C44" s="210"/>
      <c r="D44" s="26"/>
      <c r="H44" s="28"/>
      <c r="I44" s="28"/>
      <c r="J44" s="28"/>
      <c r="K44" s="28"/>
      <c r="L44" s="28"/>
      <c r="M44" s="28" t="s">
        <v>429</v>
      </c>
      <c r="N44" s="28" t="s">
        <v>165</v>
      </c>
      <c r="O44" s="28" t="s">
        <v>238</v>
      </c>
      <c r="P44" s="28"/>
      <c r="Q44" s="28"/>
      <c r="R44" s="28" t="s">
        <v>282</v>
      </c>
      <c r="S44" s="28" t="s">
        <v>645</v>
      </c>
      <c r="T44" s="28" t="s">
        <v>319</v>
      </c>
      <c r="U44" s="28" t="s">
        <v>361</v>
      </c>
      <c r="V44" s="28" t="s">
        <v>444</v>
      </c>
      <c r="W44" s="28" t="s">
        <v>525</v>
      </c>
      <c r="X44" s="28" t="s">
        <v>763</v>
      </c>
      <c r="Y44" s="28"/>
      <c r="Z44" s="28"/>
      <c r="AA44" s="28" t="s">
        <v>911</v>
      </c>
      <c r="AB44" s="28" t="s">
        <v>952</v>
      </c>
      <c r="AC44" s="28" t="s">
        <v>1535</v>
      </c>
      <c r="AD44" s="28"/>
      <c r="AE44" s="28"/>
      <c r="AF44" s="28" t="s">
        <v>2397</v>
      </c>
      <c r="AG44" s="28"/>
      <c r="AH44" s="28" t="s">
        <v>1759</v>
      </c>
      <c r="AI44" s="28"/>
      <c r="AJ44" s="28" t="s">
        <v>1842</v>
      </c>
      <c r="AK44" s="28" t="s">
        <v>1897</v>
      </c>
      <c r="AL44" s="28" t="s">
        <v>1949</v>
      </c>
      <c r="AM44" s="28" t="s">
        <v>2130</v>
      </c>
      <c r="AN44" s="28" t="s">
        <v>2012</v>
      </c>
    </row>
    <row r="45" spans="2:40" s="24" customFormat="1" x14ac:dyDescent="0.25">
      <c r="B45" s="210" t="str">
        <f t="shared" si="1"/>
        <v/>
      </c>
      <c r="C45" s="210"/>
      <c r="E45" s="14"/>
      <c r="F45" s="14"/>
      <c r="H45" s="28"/>
      <c r="I45" s="28"/>
      <c r="J45" s="28"/>
      <c r="K45" s="28"/>
      <c r="L45" s="28"/>
      <c r="M45" s="28" t="s">
        <v>2288</v>
      </c>
      <c r="N45" s="28" t="s">
        <v>144</v>
      </c>
      <c r="O45" s="28" t="s">
        <v>239</v>
      </c>
      <c r="P45" s="28"/>
      <c r="Q45" s="28"/>
      <c r="R45" s="28" t="s">
        <v>283</v>
      </c>
      <c r="S45" s="28" t="s">
        <v>646</v>
      </c>
      <c r="T45" s="28" t="s">
        <v>320</v>
      </c>
      <c r="U45" s="28" t="s">
        <v>362</v>
      </c>
      <c r="V45" s="28" t="s">
        <v>458</v>
      </c>
      <c r="W45" s="28" t="s">
        <v>153</v>
      </c>
      <c r="X45" s="28" t="s">
        <v>764</v>
      </c>
      <c r="Y45" s="28"/>
      <c r="Z45" s="28"/>
      <c r="AA45" s="28" t="s">
        <v>912</v>
      </c>
      <c r="AB45" s="28" t="s">
        <v>962</v>
      </c>
      <c r="AC45" s="28" t="s">
        <v>1537</v>
      </c>
      <c r="AD45" s="28"/>
      <c r="AE45" s="28"/>
      <c r="AF45" s="28" t="s">
        <v>2398</v>
      </c>
      <c r="AG45" s="28"/>
      <c r="AH45" s="28" t="s">
        <v>543</v>
      </c>
      <c r="AI45" s="28"/>
      <c r="AJ45" s="28" t="s">
        <v>1843</v>
      </c>
      <c r="AK45" s="28" t="s">
        <v>1898</v>
      </c>
      <c r="AL45" s="28" t="s">
        <v>1950</v>
      </c>
      <c r="AM45" s="28" t="s">
        <v>2131</v>
      </c>
      <c r="AN45" s="28" t="s">
        <v>2228</v>
      </c>
    </row>
    <row r="46" spans="2:40" s="24" customFormat="1" x14ac:dyDescent="0.25">
      <c r="B46" s="210" t="str">
        <f t="shared" si="1"/>
        <v/>
      </c>
      <c r="C46" s="210"/>
      <c r="E46" s="14"/>
      <c r="F46" s="14"/>
      <c r="H46" s="28"/>
      <c r="I46" s="28"/>
      <c r="J46" s="28"/>
      <c r="K46" s="28"/>
      <c r="L46" s="28"/>
      <c r="M46" s="28" t="s">
        <v>2289</v>
      </c>
      <c r="N46" s="28" t="s">
        <v>166</v>
      </c>
      <c r="O46" s="28" t="s">
        <v>2541</v>
      </c>
      <c r="P46" s="28"/>
      <c r="Q46" s="28"/>
      <c r="R46" s="28" t="s">
        <v>284</v>
      </c>
      <c r="S46" s="28" t="s">
        <v>647</v>
      </c>
      <c r="T46" s="28" t="s">
        <v>321</v>
      </c>
      <c r="U46" s="28" t="s">
        <v>363</v>
      </c>
      <c r="V46" s="28" t="s">
        <v>445</v>
      </c>
      <c r="W46" s="28" t="s">
        <v>527</v>
      </c>
      <c r="X46" s="28" t="s">
        <v>765</v>
      </c>
      <c r="Y46" s="28"/>
      <c r="Z46" s="28"/>
      <c r="AA46" s="28" t="s">
        <v>913</v>
      </c>
      <c r="AB46" s="28" t="s">
        <v>966</v>
      </c>
      <c r="AC46" s="28" t="s">
        <v>1538</v>
      </c>
      <c r="AD46" s="28"/>
      <c r="AE46" s="28"/>
      <c r="AF46" s="28" t="s">
        <v>2399</v>
      </c>
      <c r="AG46" s="28"/>
      <c r="AH46" s="28" t="s">
        <v>118</v>
      </c>
      <c r="AI46" s="28"/>
      <c r="AJ46" s="28" t="s">
        <v>1844</v>
      </c>
      <c r="AK46" s="28" t="s">
        <v>1899</v>
      </c>
      <c r="AL46" s="28" t="s">
        <v>1951</v>
      </c>
      <c r="AM46" s="28" t="s">
        <v>2132</v>
      </c>
      <c r="AN46" s="28" t="s">
        <v>2229</v>
      </c>
    </row>
    <row r="47" spans="2:40" x14ac:dyDescent="0.25">
      <c r="B47" s="210" t="str">
        <f t="shared" si="1"/>
        <v/>
      </c>
      <c r="C47" s="210"/>
      <c r="H47" s="28"/>
      <c r="I47" s="28"/>
      <c r="J47" s="28"/>
      <c r="K47" s="28"/>
      <c r="L47" s="28"/>
      <c r="M47" s="28" t="s">
        <v>2290</v>
      </c>
      <c r="N47" s="28" t="s">
        <v>167</v>
      </c>
      <c r="O47" s="28"/>
      <c r="P47" s="28"/>
      <c r="Q47" s="28"/>
      <c r="R47" s="28" t="s">
        <v>2541</v>
      </c>
      <c r="S47" s="28" t="s">
        <v>648</v>
      </c>
      <c r="T47" s="28" t="s">
        <v>322</v>
      </c>
      <c r="U47" s="28" t="s">
        <v>408</v>
      </c>
      <c r="V47" s="28" t="s">
        <v>446</v>
      </c>
      <c r="W47" s="28" t="s">
        <v>528</v>
      </c>
      <c r="X47" s="28" t="s">
        <v>766</v>
      </c>
      <c r="Y47" s="28"/>
      <c r="Z47" s="28"/>
      <c r="AA47" s="28" t="s">
        <v>914</v>
      </c>
      <c r="AB47" s="28" t="s">
        <v>1317</v>
      </c>
      <c r="AC47" s="28" t="s">
        <v>1539</v>
      </c>
      <c r="AD47" s="28"/>
      <c r="AE47" s="28"/>
      <c r="AF47" s="28" t="s">
        <v>2400</v>
      </c>
      <c r="AG47" s="28"/>
      <c r="AH47" s="28" t="s">
        <v>1721</v>
      </c>
      <c r="AI47" s="28"/>
      <c r="AJ47" s="28" t="s">
        <v>1845</v>
      </c>
      <c r="AK47" s="28" t="s">
        <v>1900</v>
      </c>
      <c r="AL47" s="28" t="s">
        <v>1952</v>
      </c>
      <c r="AM47" s="28" t="s">
        <v>2133</v>
      </c>
      <c r="AN47" s="28" t="s">
        <v>2230</v>
      </c>
    </row>
    <row r="48" spans="2:40" x14ac:dyDescent="0.25">
      <c r="B48" s="210" t="str">
        <f t="shared" si="1"/>
        <v/>
      </c>
      <c r="C48" s="210"/>
      <c r="H48" s="28"/>
      <c r="I48" s="28"/>
      <c r="J48" s="28"/>
      <c r="K48" s="28"/>
      <c r="L48" s="28"/>
      <c r="M48" s="28" t="s">
        <v>2291</v>
      </c>
      <c r="N48" s="28" t="s">
        <v>168</v>
      </c>
      <c r="O48" s="28"/>
      <c r="P48" s="28"/>
      <c r="Q48" s="28"/>
      <c r="R48" s="28"/>
      <c r="S48" s="28" t="s">
        <v>649</v>
      </c>
      <c r="T48" s="28" t="s">
        <v>323</v>
      </c>
      <c r="U48" s="28" t="s">
        <v>364</v>
      </c>
      <c r="V48" s="28" t="s">
        <v>448</v>
      </c>
      <c r="W48" s="28" t="s">
        <v>529</v>
      </c>
      <c r="X48" s="28" t="s">
        <v>767</v>
      </c>
      <c r="Y48" s="28"/>
      <c r="Z48" s="28"/>
      <c r="AA48" s="28" t="s">
        <v>915</v>
      </c>
      <c r="AB48" s="28" t="s">
        <v>963</v>
      </c>
      <c r="AC48" s="28" t="s">
        <v>1540</v>
      </c>
      <c r="AD48" s="28"/>
      <c r="AE48" s="28"/>
      <c r="AF48" s="28" t="s">
        <v>2401</v>
      </c>
      <c r="AG48" s="28"/>
      <c r="AH48" s="28" t="s">
        <v>1774</v>
      </c>
      <c r="AI48" s="28"/>
      <c r="AJ48" s="28" t="s">
        <v>325</v>
      </c>
      <c r="AK48" s="28" t="s">
        <v>1872</v>
      </c>
      <c r="AL48" s="28" t="s">
        <v>1953</v>
      </c>
      <c r="AM48" s="28" t="s">
        <v>2134</v>
      </c>
      <c r="AN48" s="28" t="s">
        <v>2247</v>
      </c>
    </row>
    <row r="49" spans="2:40" x14ac:dyDescent="0.25">
      <c r="B49" s="210" t="str">
        <f t="shared" si="1"/>
        <v/>
      </c>
      <c r="C49" s="210"/>
      <c r="H49" s="28"/>
      <c r="I49" s="28"/>
      <c r="J49" s="28"/>
      <c r="K49" s="28"/>
      <c r="L49" s="28"/>
      <c r="M49" s="28" t="s">
        <v>2292</v>
      </c>
      <c r="N49" s="28" t="s">
        <v>169</v>
      </c>
      <c r="O49" s="28"/>
      <c r="P49" s="28"/>
      <c r="Q49" s="28"/>
      <c r="R49" s="28"/>
      <c r="S49" s="28" t="s">
        <v>650</v>
      </c>
      <c r="T49" s="28" t="s">
        <v>324</v>
      </c>
      <c r="U49" s="28" t="s">
        <v>406</v>
      </c>
      <c r="V49" s="28" t="s">
        <v>449</v>
      </c>
      <c r="W49" s="28" t="s">
        <v>530</v>
      </c>
      <c r="X49" s="28" t="s">
        <v>768</v>
      </c>
      <c r="Y49" s="28"/>
      <c r="Z49" s="28"/>
      <c r="AA49" s="28" t="s">
        <v>916</v>
      </c>
      <c r="AB49" s="28" t="s">
        <v>964</v>
      </c>
      <c r="AC49" s="28" t="s">
        <v>1541</v>
      </c>
      <c r="AD49" s="28"/>
      <c r="AE49" s="28"/>
      <c r="AF49" s="28" t="s">
        <v>2402</v>
      </c>
      <c r="AG49" s="28"/>
      <c r="AH49" s="28" t="s">
        <v>1775</v>
      </c>
      <c r="AI49" s="28"/>
      <c r="AJ49" s="28" t="s">
        <v>326</v>
      </c>
      <c r="AK49" s="28" t="s">
        <v>1901</v>
      </c>
      <c r="AL49" s="28" t="s">
        <v>1954</v>
      </c>
      <c r="AM49" s="28" t="s">
        <v>2135</v>
      </c>
      <c r="AN49" s="28" t="s">
        <v>2232</v>
      </c>
    </row>
    <row r="50" spans="2:40" x14ac:dyDescent="0.25">
      <c r="B50" s="210" t="str">
        <f t="shared" si="1"/>
        <v/>
      </c>
      <c r="C50" s="210"/>
      <c r="H50" s="28"/>
      <c r="I50" s="28"/>
      <c r="J50" s="28"/>
      <c r="K50" s="28"/>
      <c r="L50" s="28"/>
      <c r="M50" s="28" t="s">
        <v>2293</v>
      </c>
      <c r="N50" s="28" t="s">
        <v>170</v>
      </c>
      <c r="O50" s="28"/>
      <c r="P50" s="28"/>
      <c r="Q50" s="28"/>
      <c r="R50" s="28"/>
      <c r="S50" s="28" t="s">
        <v>651</v>
      </c>
      <c r="T50" s="28" t="s">
        <v>325</v>
      </c>
      <c r="U50" s="28" t="s">
        <v>366</v>
      </c>
      <c r="V50" s="28" t="s">
        <v>450</v>
      </c>
      <c r="W50" s="28" t="s">
        <v>531</v>
      </c>
      <c r="X50" s="28" t="s">
        <v>769</v>
      </c>
      <c r="Y50" s="28"/>
      <c r="Z50" s="28"/>
      <c r="AA50" s="28" t="s">
        <v>918</v>
      </c>
      <c r="AB50" s="28" t="s">
        <v>988</v>
      </c>
      <c r="AC50" s="28" t="s">
        <v>1542</v>
      </c>
      <c r="AD50" s="28"/>
      <c r="AE50" s="28"/>
      <c r="AF50" s="28" t="s">
        <v>2403</v>
      </c>
      <c r="AG50" s="28"/>
      <c r="AH50" s="28" t="s">
        <v>1776</v>
      </c>
      <c r="AI50" s="28"/>
      <c r="AJ50" s="28" t="s">
        <v>1846</v>
      </c>
      <c r="AK50" s="28" t="s">
        <v>693</v>
      </c>
      <c r="AL50" s="28" t="s">
        <v>1956</v>
      </c>
      <c r="AM50" s="28" t="s">
        <v>2136</v>
      </c>
      <c r="AN50" s="28" t="s">
        <v>2233</v>
      </c>
    </row>
    <row r="51" spans="2:40" x14ac:dyDescent="0.25">
      <c r="B51" s="210" t="str">
        <f t="shared" si="1"/>
        <v/>
      </c>
      <c r="C51" s="210"/>
      <c r="H51" s="28"/>
      <c r="I51" s="28"/>
      <c r="J51" s="28"/>
      <c r="K51" s="28"/>
      <c r="L51" s="28"/>
      <c r="M51" s="28" t="s">
        <v>2294</v>
      </c>
      <c r="N51" s="28" t="s">
        <v>171</v>
      </c>
      <c r="O51" s="28"/>
      <c r="P51" s="28"/>
      <c r="Q51" s="28"/>
      <c r="R51" s="28"/>
      <c r="S51" s="28" t="s">
        <v>652</v>
      </c>
      <c r="T51" s="28" t="s">
        <v>326</v>
      </c>
      <c r="U51" s="28" t="s">
        <v>407</v>
      </c>
      <c r="V51" s="28" t="s">
        <v>451</v>
      </c>
      <c r="W51" s="28" t="s">
        <v>533</v>
      </c>
      <c r="X51" s="28" t="s">
        <v>164</v>
      </c>
      <c r="Y51" s="28"/>
      <c r="Z51" s="28"/>
      <c r="AA51" s="28" t="s">
        <v>919</v>
      </c>
      <c r="AB51" s="28" t="s">
        <v>965</v>
      </c>
      <c r="AC51" s="28" t="s">
        <v>1544</v>
      </c>
      <c r="AD51" s="28"/>
      <c r="AE51" s="28"/>
      <c r="AF51" s="28" t="s">
        <v>2404</v>
      </c>
      <c r="AG51" s="28"/>
      <c r="AH51" s="28" t="s">
        <v>1777</v>
      </c>
      <c r="AI51" s="28"/>
      <c r="AJ51" s="28" t="s">
        <v>2541</v>
      </c>
      <c r="AK51" s="28" t="s">
        <v>1873</v>
      </c>
      <c r="AL51" s="28" t="s">
        <v>1957</v>
      </c>
      <c r="AM51" s="28" t="s">
        <v>2137</v>
      </c>
      <c r="AN51" s="28" t="s">
        <v>2234</v>
      </c>
    </row>
    <row r="52" spans="2:40" x14ac:dyDescent="0.25">
      <c r="B52" s="210" t="str">
        <f t="shared" si="1"/>
        <v/>
      </c>
      <c r="C52" s="210"/>
      <c r="H52" s="28"/>
      <c r="I52" s="28"/>
      <c r="J52" s="28"/>
      <c r="K52" s="28"/>
      <c r="L52" s="28"/>
      <c r="M52" s="28" t="s">
        <v>2295</v>
      </c>
      <c r="N52" s="28" t="s">
        <v>172</v>
      </c>
      <c r="O52" s="28"/>
      <c r="P52" s="28"/>
      <c r="Q52" s="28"/>
      <c r="R52" s="28"/>
      <c r="S52" s="28" t="s">
        <v>654</v>
      </c>
      <c r="T52" s="28" t="s">
        <v>327</v>
      </c>
      <c r="U52" s="28" t="s">
        <v>395</v>
      </c>
      <c r="V52" s="28" t="s">
        <v>452</v>
      </c>
      <c r="W52" s="28" t="s">
        <v>534</v>
      </c>
      <c r="X52" s="28" t="s">
        <v>770</v>
      </c>
      <c r="Y52" s="28"/>
      <c r="Z52" s="28"/>
      <c r="AA52" s="28" t="s">
        <v>920</v>
      </c>
      <c r="AB52" s="28" t="s">
        <v>941</v>
      </c>
      <c r="AC52" s="28" t="s">
        <v>1545</v>
      </c>
      <c r="AD52" s="28"/>
      <c r="AE52" s="28"/>
      <c r="AF52" s="28" t="s">
        <v>2405</v>
      </c>
      <c r="AG52" s="28"/>
      <c r="AH52" s="28" t="s">
        <v>1778</v>
      </c>
      <c r="AI52" s="28"/>
      <c r="AJ52" s="28"/>
      <c r="AK52" s="28" t="s">
        <v>1865</v>
      </c>
      <c r="AL52" s="28" t="s">
        <v>1958</v>
      </c>
      <c r="AM52" s="28" t="s">
        <v>2138</v>
      </c>
      <c r="AN52" s="28" t="s">
        <v>2235</v>
      </c>
    </row>
    <row r="53" spans="2:40" x14ac:dyDescent="0.25">
      <c r="B53" s="210" t="str">
        <f t="shared" si="1"/>
        <v/>
      </c>
      <c r="C53" s="210"/>
      <c r="H53" s="28"/>
      <c r="I53" s="28"/>
      <c r="J53" s="28"/>
      <c r="K53" s="28"/>
      <c r="L53" s="28"/>
      <c r="M53" s="28" t="s">
        <v>2296</v>
      </c>
      <c r="N53" s="28" t="s">
        <v>173</v>
      </c>
      <c r="O53" s="28"/>
      <c r="P53" s="28"/>
      <c r="Q53" s="28"/>
      <c r="R53" s="28"/>
      <c r="S53" s="28" t="s">
        <v>655</v>
      </c>
      <c r="T53" s="28" t="s">
        <v>328</v>
      </c>
      <c r="U53" s="28" t="s">
        <v>367</v>
      </c>
      <c r="V53" s="28" t="s">
        <v>455</v>
      </c>
      <c r="W53" s="28" t="s">
        <v>535</v>
      </c>
      <c r="X53" s="28" t="s">
        <v>832</v>
      </c>
      <c r="Y53" s="28"/>
      <c r="Z53" s="28"/>
      <c r="AA53" s="28" t="s">
        <v>921</v>
      </c>
      <c r="AB53" s="28" t="s">
        <v>992</v>
      </c>
      <c r="AC53" s="28" t="s">
        <v>1518</v>
      </c>
      <c r="AD53" s="28"/>
      <c r="AE53" s="28"/>
      <c r="AF53" s="28" t="s">
        <v>2406</v>
      </c>
      <c r="AG53" s="28"/>
      <c r="AH53" s="28" t="s">
        <v>1779</v>
      </c>
      <c r="AI53" s="28"/>
      <c r="AJ53" s="28"/>
      <c r="AK53" s="28" t="s">
        <v>1874</v>
      </c>
      <c r="AL53" s="28" t="s">
        <v>1930</v>
      </c>
      <c r="AM53" s="28" t="s">
        <v>2139</v>
      </c>
      <c r="AN53" s="28" t="s">
        <v>2236</v>
      </c>
    </row>
    <row r="54" spans="2:40" x14ac:dyDescent="0.25">
      <c r="B54" s="210" t="str">
        <f t="shared" si="1"/>
        <v/>
      </c>
      <c r="C54" s="210"/>
      <c r="H54" s="28"/>
      <c r="I54" s="28"/>
      <c r="J54" s="28"/>
      <c r="K54" s="28"/>
      <c r="L54" s="28"/>
      <c r="M54" s="28" t="s">
        <v>2297</v>
      </c>
      <c r="N54" s="28" t="s">
        <v>174</v>
      </c>
      <c r="O54" s="28"/>
      <c r="P54" s="28"/>
      <c r="Q54" s="28"/>
      <c r="R54" s="28"/>
      <c r="S54" s="28" t="s">
        <v>656</v>
      </c>
      <c r="T54" s="28" t="s">
        <v>2541</v>
      </c>
      <c r="U54" s="28" t="s">
        <v>368</v>
      </c>
      <c r="V54" s="28" t="s">
        <v>454</v>
      </c>
      <c r="W54" s="28" t="s">
        <v>536</v>
      </c>
      <c r="X54" s="28" t="s">
        <v>117</v>
      </c>
      <c r="Y54" s="28"/>
      <c r="Z54" s="28"/>
      <c r="AA54" s="28" t="s">
        <v>897</v>
      </c>
      <c r="AB54" s="28" t="s">
        <v>999</v>
      </c>
      <c r="AC54" s="28" t="s">
        <v>1519</v>
      </c>
      <c r="AD54" s="28"/>
      <c r="AE54" s="28"/>
      <c r="AF54" s="28" t="s">
        <v>2407</v>
      </c>
      <c r="AG54" s="28"/>
      <c r="AH54" s="28" t="s">
        <v>1780</v>
      </c>
      <c r="AI54" s="28"/>
      <c r="AJ54" s="28"/>
      <c r="AK54" s="28" t="s">
        <v>1875</v>
      </c>
      <c r="AL54" s="28" t="s">
        <v>1931</v>
      </c>
      <c r="AM54" s="28" t="s">
        <v>2140</v>
      </c>
      <c r="AN54" s="28" t="s">
        <v>2237</v>
      </c>
    </row>
    <row r="55" spans="2:40" x14ac:dyDescent="0.25">
      <c r="B55" s="210" t="str">
        <f t="shared" si="1"/>
        <v/>
      </c>
      <c r="C55" s="210"/>
      <c r="H55" s="28"/>
      <c r="I55" s="28"/>
      <c r="J55" s="28"/>
      <c r="K55" s="28"/>
      <c r="L55" s="28"/>
      <c r="M55" s="28" t="s">
        <v>2298</v>
      </c>
      <c r="N55" s="28" t="s">
        <v>175</v>
      </c>
      <c r="O55" s="28"/>
      <c r="P55" s="28"/>
      <c r="Q55" s="28"/>
      <c r="R55" s="28"/>
      <c r="S55" s="28" t="s">
        <v>657</v>
      </c>
      <c r="T55" s="28"/>
      <c r="U55" s="28" t="s">
        <v>404</v>
      </c>
      <c r="V55" s="28" t="s">
        <v>456</v>
      </c>
      <c r="W55" s="28" t="s">
        <v>89</v>
      </c>
      <c r="X55" s="28" t="s">
        <v>771</v>
      </c>
      <c r="Y55" s="28"/>
      <c r="Z55" s="28"/>
      <c r="AA55" s="28" t="s">
        <v>316</v>
      </c>
      <c r="AB55" s="28" t="s">
        <v>1476</v>
      </c>
      <c r="AC55" s="28" t="s">
        <v>1520</v>
      </c>
      <c r="AD55" s="28"/>
      <c r="AE55" s="28"/>
      <c r="AF55" s="28" t="s">
        <v>2408</v>
      </c>
      <c r="AG55" s="28"/>
      <c r="AH55" s="28" t="s">
        <v>1781</v>
      </c>
      <c r="AI55" s="28"/>
      <c r="AJ55" s="28"/>
      <c r="AK55" s="28" t="s">
        <v>1876</v>
      </c>
      <c r="AL55" s="28" t="s">
        <v>1932</v>
      </c>
      <c r="AM55" s="28" t="s">
        <v>2141</v>
      </c>
      <c r="AN55" s="28" t="s">
        <v>2238</v>
      </c>
    </row>
    <row r="56" spans="2:40" x14ac:dyDescent="0.25">
      <c r="B56" s="210" t="str">
        <f t="shared" si="1"/>
        <v/>
      </c>
      <c r="C56" s="210"/>
      <c r="H56" s="28"/>
      <c r="I56" s="28"/>
      <c r="J56" s="28"/>
      <c r="K56" s="28"/>
      <c r="L56" s="28"/>
      <c r="M56" s="28" t="s">
        <v>2299</v>
      </c>
      <c r="N56" s="28" t="s">
        <v>176</v>
      </c>
      <c r="O56" s="28"/>
      <c r="P56" s="28"/>
      <c r="Q56" s="28"/>
      <c r="R56" s="28"/>
      <c r="S56" s="28" t="s">
        <v>658</v>
      </c>
      <c r="T56" s="28"/>
      <c r="U56" s="28" t="s">
        <v>369</v>
      </c>
      <c r="V56" s="28" t="s">
        <v>457</v>
      </c>
      <c r="W56" s="28" t="s">
        <v>537</v>
      </c>
      <c r="X56" s="28" t="s">
        <v>761</v>
      </c>
      <c r="Y56" s="28"/>
      <c r="Z56" s="28"/>
      <c r="AA56" s="28" t="s">
        <v>922</v>
      </c>
      <c r="AB56" s="28" t="s">
        <v>967</v>
      </c>
      <c r="AC56" s="28" t="s">
        <v>1521</v>
      </c>
      <c r="AD56" s="28"/>
      <c r="AE56" s="28"/>
      <c r="AF56" s="28" t="s">
        <v>2409</v>
      </c>
      <c r="AG56" s="28"/>
      <c r="AH56" s="28" t="s">
        <v>1782</v>
      </c>
      <c r="AI56" s="28"/>
      <c r="AJ56" s="28"/>
      <c r="AK56" s="28" t="s">
        <v>1877</v>
      </c>
      <c r="AL56" s="28" t="s">
        <v>1518</v>
      </c>
      <c r="AM56" s="28" t="s">
        <v>2142</v>
      </c>
      <c r="AN56" s="28" t="s">
        <v>2246</v>
      </c>
    </row>
    <row r="57" spans="2:40" x14ac:dyDescent="0.25">
      <c r="B57" s="210" t="str">
        <f t="shared" si="1"/>
        <v/>
      </c>
      <c r="C57" s="210"/>
      <c r="H57" s="28"/>
      <c r="I57" s="28"/>
      <c r="J57" s="28"/>
      <c r="K57" s="28"/>
      <c r="L57" s="28"/>
      <c r="M57" s="28" t="s">
        <v>2300</v>
      </c>
      <c r="N57" s="28" t="s">
        <v>177</v>
      </c>
      <c r="O57" s="28"/>
      <c r="P57" s="28"/>
      <c r="Q57" s="28"/>
      <c r="R57" s="28"/>
      <c r="S57" s="28" t="s">
        <v>659</v>
      </c>
      <c r="T57" s="28"/>
      <c r="U57" s="28" t="s">
        <v>370</v>
      </c>
      <c r="V57" s="28" t="s">
        <v>443</v>
      </c>
      <c r="W57" s="28" t="s">
        <v>538</v>
      </c>
      <c r="X57" s="28" t="s">
        <v>791</v>
      </c>
      <c r="Y57" s="28"/>
      <c r="Z57" s="28"/>
      <c r="AA57" s="28" t="s">
        <v>923</v>
      </c>
      <c r="AB57" s="28" t="s">
        <v>968</v>
      </c>
      <c r="AC57" s="28" t="s">
        <v>1522</v>
      </c>
      <c r="AD57" s="28"/>
      <c r="AE57" s="28"/>
      <c r="AF57" s="28" t="s">
        <v>2410</v>
      </c>
      <c r="AG57" s="28"/>
      <c r="AH57" s="28" t="s">
        <v>1783</v>
      </c>
      <c r="AI57" s="28"/>
      <c r="AJ57" s="28"/>
      <c r="AK57" s="28" t="s">
        <v>1878</v>
      </c>
      <c r="AL57" s="28" t="s">
        <v>1933</v>
      </c>
      <c r="AM57" s="28" t="s">
        <v>2143</v>
      </c>
      <c r="AN57" s="28" t="s">
        <v>2206</v>
      </c>
    </row>
    <row r="58" spans="2:40" x14ac:dyDescent="0.25">
      <c r="B58" s="210" t="str">
        <f t="shared" si="1"/>
        <v/>
      </c>
      <c r="C58" s="210"/>
      <c r="H58" s="28"/>
      <c r="I58" s="28"/>
      <c r="J58" s="28"/>
      <c r="K58" s="28"/>
      <c r="L58" s="28"/>
      <c r="M58" s="28" t="s">
        <v>2301</v>
      </c>
      <c r="N58" s="28" t="s">
        <v>178</v>
      </c>
      <c r="O58" s="28"/>
      <c r="P58" s="28"/>
      <c r="Q58" s="28"/>
      <c r="R58" s="28"/>
      <c r="S58" s="28" t="s">
        <v>660</v>
      </c>
      <c r="T58" s="28"/>
      <c r="U58" s="28" t="s">
        <v>371</v>
      </c>
      <c r="V58" s="28" t="s">
        <v>459</v>
      </c>
      <c r="W58" s="28" t="s">
        <v>539</v>
      </c>
      <c r="X58" s="28" t="s">
        <v>772</v>
      </c>
      <c r="Y58" s="28"/>
      <c r="Z58" s="28"/>
      <c r="AA58" s="28" t="s">
        <v>924</v>
      </c>
      <c r="AB58" s="28" t="s">
        <v>969</v>
      </c>
      <c r="AC58" s="28" t="s">
        <v>1523</v>
      </c>
      <c r="AD58" s="28"/>
      <c r="AE58" s="28"/>
      <c r="AF58" s="28" t="s">
        <v>2411</v>
      </c>
      <c r="AG58" s="28"/>
      <c r="AH58" s="28" t="s">
        <v>1784</v>
      </c>
      <c r="AI58" s="28"/>
      <c r="AJ58" s="28"/>
      <c r="AK58" s="28" t="s">
        <v>1667</v>
      </c>
      <c r="AL58" s="28" t="s">
        <v>1934</v>
      </c>
      <c r="AM58" s="28" t="s">
        <v>2144</v>
      </c>
      <c r="AN58" s="28" t="s">
        <v>2239</v>
      </c>
    </row>
    <row r="59" spans="2:40" x14ac:dyDescent="0.25">
      <c r="B59" s="210" t="str">
        <f t="shared" si="1"/>
        <v/>
      </c>
      <c r="C59" s="210"/>
      <c r="H59" s="28"/>
      <c r="I59" s="28"/>
      <c r="J59" s="28"/>
      <c r="K59" s="28"/>
      <c r="L59" s="28"/>
      <c r="M59" s="28" t="s">
        <v>117</v>
      </c>
      <c r="N59" s="28" t="s">
        <v>179</v>
      </c>
      <c r="O59" s="28"/>
      <c r="P59" s="28"/>
      <c r="Q59" s="28"/>
      <c r="R59" s="28"/>
      <c r="S59" s="28" t="s">
        <v>103</v>
      </c>
      <c r="T59" s="28"/>
      <c r="U59" s="28" t="s">
        <v>372</v>
      </c>
      <c r="V59" s="28" t="s">
        <v>460</v>
      </c>
      <c r="W59" s="28" t="s">
        <v>540</v>
      </c>
      <c r="X59" s="28" t="s">
        <v>776</v>
      </c>
      <c r="Y59" s="28"/>
      <c r="Z59" s="28"/>
      <c r="AA59" s="28" t="s">
        <v>2541</v>
      </c>
      <c r="AB59" s="28" t="s">
        <v>971</v>
      </c>
      <c r="AC59" s="28" t="s">
        <v>1524</v>
      </c>
      <c r="AD59" s="28"/>
      <c r="AE59" s="28"/>
      <c r="AF59" s="28" t="s">
        <v>2412</v>
      </c>
      <c r="AG59" s="28"/>
      <c r="AH59" s="28" t="s">
        <v>121</v>
      </c>
      <c r="AI59" s="28"/>
      <c r="AJ59" s="28"/>
      <c r="AK59" s="28" t="s">
        <v>1879</v>
      </c>
      <c r="AL59" s="28" t="s">
        <v>1935</v>
      </c>
      <c r="AM59" s="28" t="s">
        <v>2145</v>
      </c>
      <c r="AN59" s="28" t="s">
        <v>2240</v>
      </c>
    </row>
    <row r="60" spans="2:40" x14ac:dyDescent="0.25">
      <c r="B60" s="210" t="str">
        <f t="shared" si="1"/>
        <v/>
      </c>
      <c r="C60" s="210"/>
      <c r="H60" s="28"/>
      <c r="I60" s="28"/>
      <c r="J60" s="28"/>
      <c r="K60" s="28"/>
      <c r="L60" s="28"/>
      <c r="M60" s="28" t="s">
        <v>2302</v>
      </c>
      <c r="N60" s="28" t="s">
        <v>180</v>
      </c>
      <c r="O60" s="28"/>
      <c r="P60" s="28"/>
      <c r="Q60" s="28"/>
      <c r="R60" s="28"/>
      <c r="S60" s="28" t="s">
        <v>661</v>
      </c>
      <c r="T60" s="28"/>
      <c r="U60" s="28" t="s">
        <v>373</v>
      </c>
      <c r="V60" s="28" t="s">
        <v>453</v>
      </c>
      <c r="W60" s="28" t="s">
        <v>508</v>
      </c>
      <c r="X60" s="28" t="s">
        <v>797</v>
      </c>
      <c r="Y60" s="28"/>
      <c r="Z60" s="28"/>
      <c r="AA60" s="28"/>
      <c r="AB60" s="28" t="s">
        <v>972</v>
      </c>
      <c r="AC60" s="28" t="s">
        <v>633</v>
      </c>
      <c r="AD60" s="28"/>
      <c r="AE60" s="28"/>
      <c r="AF60" s="28" t="s">
        <v>2413</v>
      </c>
      <c r="AG60" s="28"/>
      <c r="AH60" s="28" t="s">
        <v>183</v>
      </c>
      <c r="AI60" s="28"/>
      <c r="AJ60" s="28"/>
      <c r="AK60" s="28" t="s">
        <v>1880</v>
      </c>
      <c r="AL60" s="28" t="s">
        <v>1936</v>
      </c>
      <c r="AM60" s="28" t="s">
        <v>2146</v>
      </c>
      <c r="AN60" s="28" t="s">
        <v>2241</v>
      </c>
    </row>
    <row r="61" spans="2:40" x14ac:dyDescent="0.25">
      <c r="B61" s="210" t="str">
        <f t="shared" si="1"/>
        <v/>
      </c>
      <c r="C61" s="210"/>
      <c r="H61" s="28"/>
      <c r="I61" s="28"/>
      <c r="J61" s="28"/>
      <c r="K61" s="28"/>
      <c r="L61" s="28"/>
      <c r="M61" s="28" t="s">
        <v>2303</v>
      </c>
      <c r="N61" s="28" t="s">
        <v>181</v>
      </c>
      <c r="O61" s="28"/>
      <c r="P61" s="28"/>
      <c r="Q61" s="28"/>
      <c r="R61" s="28"/>
      <c r="S61" s="28" t="s">
        <v>727</v>
      </c>
      <c r="T61" s="28"/>
      <c r="U61" s="28" t="s">
        <v>374</v>
      </c>
      <c r="V61" s="28" t="s">
        <v>461</v>
      </c>
      <c r="W61" s="28" t="s">
        <v>532</v>
      </c>
      <c r="X61" s="28" t="s">
        <v>773</v>
      </c>
      <c r="Y61" s="28"/>
      <c r="Z61" s="28"/>
      <c r="AA61" s="28"/>
      <c r="AB61" s="28" t="s">
        <v>973</v>
      </c>
      <c r="AC61" s="28" t="s">
        <v>1525</v>
      </c>
      <c r="AD61" s="28"/>
      <c r="AE61" s="28"/>
      <c r="AF61" s="28" t="s">
        <v>2414</v>
      </c>
      <c r="AG61" s="28"/>
      <c r="AH61" s="28" t="s">
        <v>1785</v>
      </c>
      <c r="AI61" s="28"/>
      <c r="AJ61" s="28"/>
      <c r="AK61" s="28" t="s">
        <v>1882</v>
      </c>
      <c r="AL61" s="28" t="s">
        <v>1937</v>
      </c>
      <c r="AM61" s="28" t="s">
        <v>2147</v>
      </c>
      <c r="AN61" s="28" t="s">
        <v>2242</v>
      </c>
    </row>
    <row r="62" spans="2:40" x14ac:dyDescent="0.25">
      <c r="B62" s="210" t="str">
        <f t="shared" si="1"/>
        <v/>
      </c>
      <c r="C62" s="210"/>
      <c r="H62" s="28"/>
      <c r="I62" s="28"/>
      <c r="J62" s="28"/>
      <c r="K62" s="28"/>
      <c r="L62" s="28"/>
      <c r="M62" s="28" t="s">
        <v>2304</v>
      </c>
      <c r="N62" s="28" t="s">
        <v>182</v>
      </c>
      <c r="O62" s="28"/>
      <c r="P62" s="28"/>
      <c r="Q62" s="28"/>
      <c r="R62" s="28"/>
      <c r="S62" s="28" t="s">
        <v>662</v>
      </c>
      <c r="T62" s="28"/>
      <c r="U62" s="28" t="s">
        <v>375</v>
      </c>
      <c r="V62" s="28" t="s">
        <v>462</v>
      </c>
      <c r="W62" s="28" t="s">
        <v>545</v>
      </c>
      <c r="X62" s="28" t="s">
        <v>774</v>
      </c>
      <c r="Y62" s="28"/>
      <c r="Z62" s="28"/>
      <c r="AA62" s="28"/>
      <c r="AB62" s="28" t="s">
        <v>974</v>
      </c>
      <c r="AC62" s="28" t="s">
        <v>1526</v>
      </c>
      <c r="AD62" s="28"/>
      <c r="AE62" s="28"/>
      <c r="AF62" s="28" t="s">
        <v>601</v>
      </c>
      <c r="AG62" s="28"/>
      <c r="AH62" s="28" t="s">
        <v>1786</v>
      </c>
      <c r="AI62" s="28"/>
      <c r="AJ62" s="28"/>
      <c r="AK62" s="28" t="s">
        <v>1883</v>
      </c>
      <c r="AL62" s="28" t="s">
        <v>1938</v>
      </c>
      <c r="AM62" s="28" t="s">
        <v>2148</v>
      </c>
      <c r="AN62" s="28" t="s">
        <v>2243</v>
      </c>
    </row>
    <row r="63" spans="2:40" x14ac:dyDescent="0.25">
      <c r="B63" s="210" t="str">
        <f t="shared" si="1"/>
        <v/>
      </c>
      <c r="C63" s="210"/>
      <c r="H63" s="28"/>
      <c r="I63" s="28"/>
      <c r="J63" s="28"/>
      <c r="K63" s="28"/>
      <c r="L63" s="28"/>
      <c r="M63" s="28" t="s">
        <v>2305</v>
      </c>
      <c r="N63" s="28" t="s">
        <v>183</v>
      </c>
      <c r="O63" s="28"/>
      <c r="P63" s="28"/>
      <c r="Q63" s="28"/>
      <c r="R63" s="28"/>
      <c r="S63" s="28" t="s">
        <v>663</v>
      </c>
      <c r="T63" s="28"/>
      <c r="U63" s="28" t="s">
        <v>376</v>
      </c>
      <c r="V63" s="28" t="s">
        <v>463</v>
      </c>
      <c r="W63" s="28" t="s">
        <v>541</v>
      </c>
      <c r="X63" s="28" t="s">
        <v>775</v>
      </c>
      <c r="Y63" s="28"/>
      <c r="Z63" s="28"/>
      <c r="AA63" s="28"/>
      <c r="AB63" s="28" t="s">
        <v>975</v>
      </c>
      <c r="AC63" s="28" t="s">
        <v>1527</v>
      </c>
      <c r="AD63" s="28"/>
      <c r="AE63" s="28"/>
      <c r="AF63" s="28" t="s">
        <v>2415</v>
      </c>
      <c r="AG63" s="28"/>
      <c r="AH63" s="28" t="s">
        <v>1802</v>
      </c>
      <c r="AI63" s="28"/>
      <c r="AJ63" s="28"/>
      <c r="AK63" s="28" t="s">
        <v>1884</v>
      </c>
      <c r="AL63" s="28" t="s">
        <v>1939</v>
      </c>
      <c r="AM63" s="28" t="s">
        <v>2149</v>
      </c>
      <c r="AN63" s="28" t="s">
        <v>601</v>
      </c>
    </row>
    <row r="64" spans="2:40" x14ac:dyDescent="0.25">
      <c r="B64" s="210" t="str">
        <f t="shared" si="1"/>
        <v/>
      </c>
      <c r="C64" s="210"/>
      <c r="H64" s="28"/>
      <c r="I64" s="28"/>
      <c r="J64" s="28"/>
      <c r="K64" s="28"/>
      <c r="L64" s="28"/>
      <c r="M64" s="28" t="s">
        <v>2306</v>
      </c>
      <c r="N64" s="28" t="s">
        <v>184</v>
      </c>
      <c r="O64" s="28"/>
      <c r="P64" s="28"/>
      <c r="Q64" s="28"/>
      <c r="R64" s="28"/>
      <c r="S64" s="28" t="s">
        <v>442</v>
      </c>
      <c r="T64" s="28"/>
      <c r="U64" s="28" t="s">
        <v>377</v>
      </c>
      <c r="V64" s="28" t="s">
        <v>464</v>
      </c>
      <c r="W64" s="28" t="s">
        <v>543</v>
      </c>
      <c r="X64" s="28" t="s">
        <v>777</v>
      </c>
      <c r="Y64" s="28"/>
      <c r="Z64" s="28"/>
      <c r="AA64" s="28"/>
      <c r="AB64" s="28" t="s">
        <v>976</v>
      </c>
      <c r="AC64" s="28" t="s">
        <v>1528</v>
      </c>
      <c r="AD64" s="28"/>
      <c r="AE64" s="28"/>
      <c r="AF64" s="28" t="s">
        <v>2416</v>
      </c>
      <c r="AG64" s="28"/>
      <c r="AH64" s="28" t="s">
        <v>1787</v>
      </c>
      <c r="AI64" s="28"/>
      <c r="AJ64" s="28"/>
      <c r="AK64" s="28" t="s">
        <v>1886</v>
      </c>
      <c r="AL64" s="28" t="s">
        <v>1940</v>
      </c>
      <c r="AM64" s="28" t="s">
        <v>2150</v>
      </c>
      <c r="AN64" s="28" t="s">
        <v>2244</v>
      </c>
    </row>
    <row r="65" spans="2:40" x14ac:dyDescent="0.25">
      <c r="B65" s="210" t="str">
        <f t="shared" si="1"/>
        <v/>
      </c>
      <c r="C65" s="210"/>
      <c r="H65" s="28"/>
      <c r="I65" s="28"/>
      <c r="J65" s="28"/>
      <c r="K65" s="28"/>
      <c r="L65" s="28"/>
      <c r="M65" s="28" t="s">
        <v>2307</v>
      </c>
      <c r="N65" s="28" t="s">
        <v>185</v>
      </c>
      <c r="O65" s="28"/>
      <c r="P65" s="28"/>
      <c r="Q65" s="28"/>
      <c r="R65" s="28"/>
      <c r="S65" s="28" t="s">
        <v>664</v>
      </c>
      <c r="T65" s="28"/>
      <c r="U65" s="28" t="s">
        <v>378</v>
      </c>
      <c r="V65" s="28" t="s">
        <v>465</v>
      </c>
      <c r="W65" s="28" t="s">
        <v>546</v>
      </c>
      <c r="X65" s="28" t="s">
        <v>173</v>
      </c>
      <c r="Y65" s="28"/>
      <c r="Z65" s="28"/>
      <c r="AA65" s="28"/>
      <c r="AB65" s="28" t="s">
        <v>1482</v>
      </c>
      <c r="AC65" s="28" t="s">
        <v>1529</v>
      </c>
      <c r="AD65" s="28"/>
      <c r="AE65" s="28"/>
      <c r="AF65" s="28" t="s">
        <v>239</v>
      </c>
      <c r="AG65" s="28"/>
      <c r="AH65" s="28" t="s">
        <v>1788</v>
      </c>
      <c r="AI65" s="28"/>
      <c r="AJ65" s="28"/>
      <c r="AK65" s="28" t="s">
        <v>1887</v>
      </c>
      <c r="AL65" s="28" t="s">
        <v>1941</v>
      </c>
      <c r="AM65" s="28" t="s">
        <v>2151</v>
      </c>
      <c r="AN65" s="28" t="s">
        <v>2245</v>
      </c>
    </row>
    <row r="66" spans="2:40" x14ac:dyDescent="0.25">
      <c r="B66" s="210" t="str">
        <f t="shared" si="1"/>
        <v/>
      </c>
      <c r="C66" s="210"/>
      <c r="H66" s="28"/>
      <c r="I66" s="28"/>
      <c r="J66" s="28"/>
      <c r="K66" s="28"/>
      <c r="L66" s="28"/>
      <c r="M66" s="28" t="s">
        <v>2308</v>
      </c>
      <c r="N66" s="28" t="s">
        <v>186</v>
      </c>
      <c r="O66" s="28"/>
      <c r="P66" s="28"/>
      <c r="Q66" s="28"/>
      <c r="R66" s="28"/>
      <c r="S66" s="28" t="s">
        <v>173</v>
      </c>
      <c r="T66" s="28"/>
      <c r="U66" s="28" t="s">
        <v>379</v>
      </c>
      <c r="V66" s="28" t="s">
        <v>466</v>
      </c>
      <c r="W66" s="28" t="s">
        <v>547</v>
      </c>
      <c r="X66" s="28" t="s">
        <v>778</v>
      </c>
      <c r="Y66" s="28"/>
      <c r="Z66" s="28"/>
      <c r="AA66" s="28"/>
      <c r="AB66" s="28" t="s">
        <v>977</v>
      </c>
      <c r="AC66" s="28" t="s">
        <v>1530</v>
      </c>
      <c r="AD66" s="28"/>
      <c r="AE66" s="28"/>
      <c r="AF66" s="28" t="s">
        <v>2541</v>
      </c>
      <c r="AG66" s="28"/>
      <c r="AH66" s="28" t="s">
        <v>1789</v>
      </c>
      <c r="AI66" s="28"/>
      <c r="AJ66" s="28"/>
      <c r="AK66" s="28" t="s">
        <v>1888</v>
      </c>
      <c r="AL66" s="28" t="s">
        <v>1942</v>
      </c>
      <c r="AM66" s="28" t="s">
        <v>227</v>
      </c>
      <c r="AN66" s="28" t="s">
        <v>2541</v>
      </c>
    </row>
    <row r="67" spans="2:40" x14ac:dyDescent="0.25">
      <c r="B67" s="210" t="str">
        <f t="shared" si="1"/>
        <v/>
      </c>
      <c r="C67" s="210"/>
      <c r="H67" s="28"/>
      <c r="I67" s="28"/>
      <c r="J67" s="28"/>
      <c r="K67" s="28"/>
      <c r="L67" s="28"/>
      <c r="M67" s="28" t="s">
        <v>2309</v>
      </c>
      <c r="N67" s="28" t="s">
        <v>187</v>
      </c>
      <c r="O67" s="28"/>
      <c r="P67" s="28"/>
      <c r="Q67" s="28"/>
      <c r="R67" s="28"/>
      <c r="S67" s="28" t="s">
        <v>665</v>
      </c>
      <c r="T67" s="28"/>
      <c r="U67" s="28" t="s">
        <v>380</v>
      </c>
      <c r="V67" s="28" t="s">
        <v>467</v>
      </c>
      <c r="W67" s="28" t="s">
        <v>548</v>
      </c>
      <c r="X67" s="28" t="s">
        <v>779</v>
      </c>
      <c r="Y67" s="28"/>
      <c r="Z67" s="28"/>
      <c r="AA67" s="28"/>
      <c r="AB67" s="28" t="s">
        <v>978</v>
      </c>
      <c r="AC67" s="28" t="s">
        <v>1531</v>
      </c>
      <c r="AD67" s="28"/>
      <c r="AE67" s="28"/>
      <c r="AF67" s="28"/>
      <c r="AG67" s="28"/>
      <c r="AH67" s="28" t="s">
        <v>1790</v>
      </c>
      <c r="AI67" s="28"/>
      <c r="AJ67" s="28"/>
      <c r="AK67" s="28" t="s">
        <v>1881</v>
      </c>
      <c r="AL67" s="28" t="s">
        <v>1943</v>
      </c>
      <c r="AM67" s="28" t="s">
        <v>2152</v>
      </c>
      <c r="AN67" s="28"/>
    </row>
    <row r="68" spans="2:40" x14ac:dyDescent="0.25">
      <c r="B68" s="210" t="str">
        <f t="shared" si="1"/>
        <v/>
      </c>
      <c r="C68" s="210"/>
      <c r="H68" s="28"/>
      <c r="I68" s="28"/>
      <c r="J68" s="28"/>
      <c r="K68" s="28"/>
      <c r="L68" s="28"/>
      <c r="M68" s="28" t="s">
        <v>2310</v>
      </c>
      <c r="N68" s="28" t="s">
        <v>152</v>
      </c>
      <c r="O68" s="28"/>
      <c r="P68" s="28"/>
      <c r="Q68" s="28"/>
      <c r="R68" s="28"/>
      <c r="S68" s="28" t="s">
        <v>667</v>
      </c>
      <c r="T68" s="28"/>
      <c r="U68" s="28" t="s">
        <v>381</v>
      </c>
      <c r="V68" s="28" t="s">
        <v>468</v>
      </c>
      <c r="W68" s="28" t="s">
        <v>549</v>
      </c>
      <c r="X68" s="28" t="s">
        <v>780</v>
      </c>
      <c r="Y68" s="28"/>
      <c r="Z68" s="28"/>
      <c r="AA68" s="28"/>
      <c r="AB68" s="28" t="s">
        <v>979</v>
      </c>
      <c r="AC68" s="28" t="s">
        <v>1546</v>
      </c>
      <c r="AD68" s="28"/>
      <c r="AE68" s="28"/>
      <c r="AF68" s="28"/>
      <c r="AG68" s="28"/>
      <c r="AH68" s="28" t="s">
        <v>1273</v>
      </c>
      <c r="AI68" s="28"/>
      <c r="AJ68" s="28"/>
      <c r="AK68" s="28" t="s">
        <v>2541</v>
      </c>
      <c r="AL68" s="28" t="s">
        <v>1944</v>
      </c>
      <c r="AM68" s="28" t="s">
        <v>2153</v>
      </c>
      <c r="AN68" s="28"/>
    </row>
    <row r="69" spans="2:40" x14ac:dyDescent="0.25">
      <c r="B69" s="210" t="str">
        <f t="shared" si="1"/>
        <v/>
      </c>
      <c r="C69" s="210"/>
      <c r="H69" s="28"/>
      <c r="I69" s="28"/>
      <c r="J69" s="28"/>
      <c r="K69" s="28"/>
      <c r="L69" s="28"/>
      <c r="M69" s="28" t="s">
        <v>2311</v>
      </c>
      <c r="N69" s="28" t="s">
        <v>188</v>
      </c>
      <c r="O69" s="28"/>
      <c r="P69" s="28"/>
      <c r="Q69" s="28"/>
      <c r="R69" s="28"/>
      <c r="S69" s="28" t="s">
        <v>666</v>
      </c>
      <c r="T69" s="28"/>
      <c r="U69" s="28" t="s">
        <v>382</v>
      </c>
      <c r="V69" s="28" t="s">
        <v>469</v>
      </c>
      <c r="W69" s="28" t="s">
        <v>550</v>
      </c>
      <c r="X69" s="28" t="s">
        <v>781</v>
      </c>
      <c r="Y69" s="28"/>
      <c r="Z69" s="28"/>
      <c r="AA69" s="28"/>
      <c r="AB69" s="28" t="s">
        <v>980</v>
      </c>
      <c r="AC69" s="28" t="s">
        <v>428</v>
      </c>
      <c r="AD69" s="28"/>
      <c r="AE69" s="28"/>
      <c r="AF69" s="28"/>
      <c r="AG69" s="28"/>
      <c r="AH69" s="28" t="s">
        <v>1791</v>
      </c>
      <c r="AI69" s="28"/>
      <c r="AJ69" s="28"/>
      <c r="AK69" s="28"/>
      <c r="AL69" s="28" t="s">
        <v>1945</v>
      </c>
      <c r="AM69" s="28" t="s">
        <v>2154</v>
      </c>
      <c r="AN69" s="28"/>
    </row>
    <row r="70" spans="2:40" x14ac:dyDescent="0.25">
      <c r="B70" s="210" t="str">
        <f t="shared" si="1"/>
        <v/>
      </c>
      <c r="C70" s="210"/>
      <c r="H70" s="28"/>
      <c r="I70" s="28"/>
      <c r="J70" s="28"/>
      <c r="K70" s="28"/>
      <c r="L70" s="28"/>
      <c r="M70" s="28" t="s">
        <v>2312</v>
      </c>
      <c r="N70" s="28" t="s">
        <v>189</v>
      </c>
      <c r="O70" s="28"/>
      <c r="P70" s="28"/>
      <c r="Q70" s="28"/>
      <c r="R70" s="28"/>
      <c r="S70" s="28" t="s">
        <v>668</v>
      </c>
      <c r="T70" s="28"/>
      <c r="U70" s="28" t="s">
        <v>383</v>
      </c>
      <c r="V70" s="28" t="s">
        <v>470</v>
      </c>
      <c r="W70" s="28" t="s">
        <v>551</v>
      </c>
      <c r="X70" s="28" t="s">
        <v>782</v>
      </c>
      <c r="Y70" s="28"/>
      <c r="Z70" s="28"/>
      <c r="AA70" s="28"/>
      <c r="AB70" s="28" t="s">
        <v>981</v>
      </c>
      <c r="AC70" s="28" t="s">
        <v>1547</v>
      </c>
      <c r="AD70" s="28"/>
      <c r="AE70" s="28"/>
      <c r="AF70" s="28"/>
      <c r="AG70" s="28"/>
      <c r="AH70" s="28" t="s">
        <v>1792</v>
      </c>
      <c r="AI70" s="28"/>
      <c r="AJ70" s="28"/>
      <c r="AK70" s="28"/>
      <c r="AL70" s="28" t="s">
        <v>1946</v>
      </c>
      <c r="AM70" s="28" t="s">
        <v>2155</v>
      </c>
      <c r="AN70" s="28"/>
    </row>
    <row r="71" spans="2:40" x14ac:dyDescent="0.25">
      <c r="B71" s="210" t="str">
        <f t="shared" si="1"/>
        <v/>
      </c>
      <c r="C71" s="210"/>
      <c r="H71" s="28"/>
      <c r="I71" s="28"/>
      <c r="J71" s="28"/>
      <c r="K71" s="28"/>
      <c r="L71" s="28"/>
      <c r="M71" s="28" t="s">
        <v>2313</v>
      </c>
      <c r="N71" s="28" t="s">
        <v>190</v>
      </c>
      <c r="O71" s="28"/>
      <c r="P71" s="28"/>
      <c r="Q71" s="28"/>
      <c r="R71" s="28"/>
      <c r="S71" s="28" t="s">
        <v>669</v>
      </c>
      <c r="T71" s="28"/>
      <c r="U71" s="28" t="s">
        <v>384</v>
      </c>
      <c r="V71" s="28" t="s">
        <v>471</v>
      </c>
      <c r="W71" s="28" t="s">
        <v>552</v>
      </c>
      <c r="X71" s="28" t="s">
        <v>783</v>
      </c>
      <c r="Y71" s="28"/>
      <c r="Z71" s="28"/>
      <c r="AA71" s="28"/>
      <c r="AB71" s="28" t="s">
        <v>961</v>
      </c>
      <c r="AC71" s="28" t="s">
        <v>1548</v>
      </c>
      <c r="AD71" s="28"/>
      <c r="AE71" s="28"/>
      <c r="AF71" s="28"/>
      <c r="AG71" s="28"/>
      <c r="AH71" s="28" t="s">
        <v>1793</v>
      </c>
      <c r="AI71" s="28"/>
      <c r="AJ71" s="28"/>
      <c r="AK71" s="28"/>
      <c r="AL71" s="28" t="s">
        <v>1947</v>
      </c>
      <c r="AM71" s="28" t="s">
        <v>312</v>
      </c>
      <c r="AN71" s="28"/>
    </row>
    <row r="72" spans="2:40" x14ac:dyDescent="0.25">
      <c r="B72" s="210" t="str">
        <f t="shared" si="1"/>
        <v/>
      </c>
      <c r="C72" s="210"/>
      <c r="H72" s="28"/>
      <c r="I72" s="28"/>
      <c r="J72" s="28"/>
      <c r="K72" s="28"/>
      <c r="L72" s="28"/>
      <c r="M72" s="28" t="s">
        <v>118</v>
      </c>
      <c r="N72" s="28" t="s">
        <v>192</v>
      </c>
      <c r="O72" s="28"/>
      <c r="P72" s="28"/>
      <c r="Q72" s="28"/>
      <c r="R72" s="28"/>
      <c r="S72" s="28" t="s">
        <v>670</v>
      </c>
      <c r="T72" s="28"/>
      <c r="U72" s="28" t="s">
        <v>385</v>
      </c>
      <c r="V72" s="28" t="s">
        <v>472</v>
      </c>
      <c r="W72" s="28" t="s">
        <v>553</v>
      </c>
      <c r="X72" s="28" t="s">
        <v>178</v>
      </c>
      <c r="Y72" s="28"/>
      <c r="Z72" s="28"/>
      <c r="AA72" s="28"/>
      <c r="AB72" s="28" t="s">
        <v>982</v>
      </c>
      <c r="AC72" s="28" t="s">
        <v>1549</v>
      </c>
      <c r="AD72" s="28"/>
      <c r="AE72" s="28"/>
      <c r="AF72" s="28"/>
      <c r="AG72" s="28"/>
      <c r="AH72" s="28" t="s">
        <v>1794</v>
      </c>
      <c r="AI72" s="28"/>
      <c r="AJ72" s="28"/>
      <c r="AK72" s="28"/>
      <c r="AL72" s="28" t="s">
        <v>2086</v>
      </c>
      <c r="AM72" s="28" t="s">
        <v>2156</v>
      </c>
      <c r="AN72" s="28"/>
    </row>
    <row r="73" spans="2:40" x14ac:dyDescent="0.25">
      <c r="B73" s="210" t="str">
        <f t="shared" si="1"/>
        <v/>
      </c>
      <c r="C73" s="210"/>
      <c r="H73" s="28"/>
      <c r="I73" s="28"/>
      <c r="J73" s="28"/>
      <c r="K73" s="28"/>
      <c r="L73" s="28"/>
      <c r="M73" s="28" t="s">
        <v>2314</v>
      </c>
      <c r="N73" s="28" t="s">
        <v>193</v>
      </c>
      <c r="O73" s="28"/>
      <c r="P73" s="28"/>
      <c r="Q73" s="28"/>
      <c r="R73" s="28"/>
      <c r="S73" s="28" t="s">
        <v>671</v>
      </c>
      <c r="T73" s="28"/>
      <c r="U73" s="28" t="s">
        <v>386</v>
      </c>
      <c r="V73" s="28" t="s">
        <v>474</v>
      </c>
      <c r="W73" s="28" t="s">
        <v>554</v>
      </c>
      <c r="X73" s="28" t="s">
        <v>784</v>
      </c>
      <c r="Y73" s="28"/>
      <c r="Z73" s="28"/>
      <c r="AA73" s="28"/>
      <c r="AB73" s="28" t="s">
        <v>983</v>
      </c>
      <c r="AC73" s="28" t="s">
        <v>1550</v>
      </c>
      <c r="AD73" s="28"/>
      <c r="AE73" s="28"/>
      <c r="AF73" s="28"/>
      <c r="AG73" s="28"/>
      <c r="AH73" s="28" t="s">
        <v>1795</v>
      </c>
      <c r="AI73" s="28"/>
      <c r="AJ73" s="28"/>
      <c r="AK73" s="28"/>
      <c r="AL73" s="28" t="s">
        <v>429</v>
      </c>
      <c r="AM73" s="28" t="s">
        <v>2157</v>
      </c>
      <c r="AN73" s="28"/>
    </row>
    <row r="74" spans="2:40" x14ac:dyDescent="0.25">
      <c r="B74" s="210" t="str">
        <f t="shared" ref="B74:B137" si="2">IF(LOOKUP($B$2,$H$5:$AN$5,H74:AN74)=0,"",LOOKUP($B$2,$H$5:$AN$5,H74:AN74))</f>
        <v/>
      </c>
      <c r="C74" s="210"/>
      <c r="H74" s="28"/>
      <c r="I74" s="28"/>
      <c r="J74" s="28"/>
      <c r="K74" s="28"/>
      <c r="L74" s="28"/>
      <c r="M74" s="28" t="s">
        <v>2315</v>
      </c>
      <c r="N74" s="28" t="s">
        <v>194</v>
      </c>
      <c r="O74" s="28"/>
      <c r="P74" s="28"/>
      <c r="Q74" s="28"/>
      <c r="R74" s="28"/>
      <c r="S74" s="28" t="s">
        <v>672</v>
      </c>
      <c r="T74" s="28"/>
      <c r="U74" s="28" t="s">
        <v>387</v>
      </c>
      <c r="V74" s="28" t="s">
        <v>475</v>
      </c>
      <c r="W74" s="28" t="s">
        <v>555</v>
      </c>
      <c r="X74" s="28" t="s">
        <v>785</v>
      </c>
      <c r="Y74" s="28"/>
      <c r="Z74" s="28"/>
      <c r="AA74" s="28"/>
      <c r="AB74" s="28" t="s">
        <v>984</v>
      </c>
      <c r="AC74" s="28" t="s">
        <v>156</v>
      </c>
      <c r="AD74" s="28"/>
      <c r="AE74" s="28"/>
      <c r="AF74" s="28"/>
      <c r="AG74" s="28"/>
      <c r="AH74" s="28" t="s">
        <v>1796</v>
      </c>
      <c r="AI74" s="28"/>
      <c r="AJ74" s="28"/>
      <c r="AK74" s="28"/>
      <c r="AL74" s="28" t="s">
        <v>1959</v>
      </c>
      <c r="AM74" s="28" t="s">
        <v>2158</v>
      </c>
      <c r="AN74" s="28"/>
    </row>
    <row r="75" spans="2:40" x14ac:dyDescent="0.25">
      <c r="B75" s="210" t="str">
        <f t="shared" si="2"/>
        <v/>
      </c>
      <c r="C75" s="210"/>
      <c r="H75" s="28"/>
      <c r="I75" s="28"/>
      <c r="J75" s="28"/>
      <c r="K75" s="28"/>
      <c r="L75" s="28"/>
      <c r="M75" s="28" t="s">
        <v>2316</v>
      </c>
      <c r="N75" s="28" t="s">
        <v>2541</v>
      </c>
      <c r="O75" s="28"/>
      <c r="P75" s="28"/>
      <c r="Q75" s="28"/>
      <c r="R75" s="28"/>
      <c r="S75" s="28" t="s">
        <v>673</v>
      </c>
      <c r="T75" s="28"/>
      <c r="U75" s="28" t="s">
        <v>388</v>
      </c>
      <c r="V75" s="28" t="s">
        <v>476</v>
      </c>
      <c r="W75" s="28" t="s">
        <v>557</v>
      </c>
      <c r="X75" s="28" t="s">
        <v>787</v>
      </c>
      <c r="Y75" s="28"/>
      <c r="Z75" s="28"/>
      <c r="AA75" s="28"/>
      <c r="AB75" s="28" t="s">
        <v>985</v>
      </c>
      <c r="AC75" s="28" t="s">
        <v>256</v>
      </c>
      <c r="AD75" s="28"/>
      <c r="AE75" s="28"/>
      <c r="AF75" s="28"/>
      <c r="AG75" s="28"/>
      <c r="AH75" s="28" t="s">
        <v>1797</v>
      </c>
      <c r="AI75" s="28"/>
      <c r="AJ75" s="28"/>
      <c r="AK75" s="28"/>
      <c r="AL75" s="28" t="s">
        <v>1960</v>
      </c>
      <c r="AM75" s="28" t="s">
        <v>2159</v>
      </c>
      <c r="AN75" s="28"/>
    </row>
    <row r="76" spans="2:40" x14ac:dyDescent="0.25">
      <c r="B76" s="210" t="str">
        <f t="shared" si="2"/>
        <v/>
      </c>
      <c r="C76" s="210"/>
      <c r="H76" s="28"/>
      <c r="I76" s="28"/>
      <c r="J76" s="28"/>
      <c r="K76" s="28"/>
      <c r="L76" s="28"/>
      <c r="M76" s="28" t="s">
        <v>2317</v>
      </c>
      <c r="N76" s="28"/>
      <c r="O76" s="28"/>
      <c r="P76" s="28"/>
      <c r="Q76" s="28"/>
      <c r="R76" s="28"/>
      <c r="S76" s="28" t="s">
        <v>674</v>
      </c>
      <c r="T76" s="28"/>
      <c r="U76" s="28" t="s">
        <v>389</v>
      </c>
      <c r="V76" s="28" t="s">
        <v>477</v>
      </c>
      <c r="W76" s="28" t="s">
        <v>559</v>
      </c>
      <c r="X76" s="28" t="s">
        <v>786</v>
      </c>
      <c r="Y76" s="28"/>
      <c r="Z76" s="28"/>
      <c r="AA76" s="28"/>
      <c r="AB76" s="28" t="s">
        <v>986</v>
      </c>
      <c r="AC76" s="28" t="s">
        <v>1551</v>
      </c>
      <c r="AD76" s="28"/>
      <c r="AE76" s="28"/>
      <c r="AF76" s="28"/>
      <c r="AG76" s="28"/>
      <c r="AH76" s="28" t="s">
        <v>1798</v>
      </c>
      <c r="AI76" s="28"/>
      <c r="AJ76" s="28"/>
      <c r="AK76" s="28"/>
      <c r="AL76" s="28" t="s">
        <v>1961</v>
      </c>
      <c r="AM76" s="28" t="s">
        <v>2160</v>
      </c>
      <c r="AN76" s="28"/>
    </row>
    <row r="77" spans="2:40" ht="15" customHeight="1" x14ac:dyDescent="0.25">
      <c r="B77" s="210" t="str">
        <f t="shared" si="2"/>
        <v/>
      </c>
      <c r="C77" s="210"/>
      <c r="H77" s="28"/>
      <c r="I77" s="28"/>
      <c r="J77" s="28"/>
      <c r="K77" s="28"/>
      <c r="L77" s="28"/>
      <c r="M77" s="28" t="s">
        <v>2318</v>
      </c>
      <c r="N77" s="28"/>
      <c r="O77" s="28"/>
      <c r="P77" s="28"/>
      <c r="Q77" s="28"/>
      <c r="R77" s="28"/>
      <c r="S77" s="28" t="s">
        <v>675</v>
      </c>
      <c r="T77" s="28"/>
      <c r="U77" s="28" t="s">
        <v>390</v>
      </c>
      <c r="V77" s="28" t="s">
        <v>478</v>
      </c>
      <c r="W77" s="28" t="s">
        <v>560</v>
      </c>
      <c r="X77" s="28" t="s">
        <v>788</v>
      </c>
      <c r="Y77" s="28"/>
      <c r="Z77" s="28"/>
      <c r="AA77" s="28"/>
      <c r="AB77" s="28" t="s">
        <v>987</v>
      </c>
      <c r="AC77" s="28" t="s">
        <v>1543</v>
      </c>
      <c r="AD77" s="28"/>
      <c r="AE77" s="28"/>
      <c r="AF77" s="28"/>
      <c r="AG77" s="28"/>
      <c r="AH77" s="28" t="s">
        <v>601</v>
      </c>
      <c r="AI77" s="28"/>
      <c r="AJ77" s="28"/>
      <c r="AK77" s="28"/>
      <c r="AL77" s="28" t="s">
        <v>1962</v>
      </c>
      <c r="AM77" s="28" t="s">
        <v>2161</v>
      </c>
      <c r="AN77" s="28"/>
    </row>
    <row r="78" spans="2:40" x14ac:dyDescent="0.25">
      <c r="B78" s="210" t="str">
        <f t="shared" si="2"/>
        <v/>
      </c>
      <c r="C78" s="210"/>
      <c r="H78" s="28"/>
      <c r="I78" s="28"/>
      <c r="J78" s="28"/>
      <c r="K78" s="28"/>
      <c r="L78" s="28"/>
      <c r="M78" s="28" t="s">
        <v>2319</v>
      </c>
      <c r="N78" s="28"/>
      <c r="O78" s="28"/>
      <c r="P78" s="28"/>
      <c r="Q78" s="28"/>
      <c r="R78" s="28"/>
      <c r="S78" s="28" t="s">
        <v>676</v>
      </c>
      <c r="T78" s="28"/>
      <c r="U78" s="28" t="s">
        <v>391</v>
      </c>
      <c r="V78" s="28" t="s">
        <v>479</v>
      </c>
      <c r="W78" s="28" t="s">
        <v>598</v>
      </c>
      <c r="X78" s="28" t="s">
        <v>789</v>
      </c>
      <c r="Y78" s="28"/>
      <c r="Z78" s="28"/>
      <c r="AA78" s="28"/>
      <c r="AB78" s="28" t="s">
        <v>1424</v>
      </c>
      <c r="AC78" s="28" t="s">
        <v>1552</v>
      </c>
      <c r="AD78" s="28"/>
      <c r="AE78" s="28"/>
      <c r="AF78" s="28"/>
      <c r="AG78" s="28"/>
      <c r="AH78" s="28" t="s">
        <v>1799</v>
      </c>
      <c r="AI78" s="28"/>
      <c r="AJ78" s="28"/>
      <c r="AK78" s="28"/>
      <c r="AL78" s="28" t="s">
        <v>1963</v>
      </c>
      <c r="AM78" s="28" t="s">
        <v>2162</v>
      </c>
      <c r="AN78" s="28"/>
    </row>
    <row r="79" spans="2:40" x14ac:dyDescent="0.25">
      <c r="B79" s="210" t="str">
        <f t="shared" si="2"/>
        <v/>
      </c>
      <c r="C79" s="210"/>
      <c r="H79" s="28"/>
      <c r="I79" s="28"/>
      <c r="J79" s="28"/>
      <c r="K79" s="28"/>
      <c r="L79" s="28"/>
      <c r="M79" s="28" t="s">
        <v>2320</v>
      </c>
      <c r="N79" s="28"/>
      <c r="O79" s="28"/>
      <c r="P79" s="28"/>
      <c r="Q79" s="28"/>
      <c r="R79" s="28"/>
      <c r="S79" s="28" t="s">
        <v>677</v>
      </c>
      <c r="T79" s="28"/>
      <c r="U79" s="28" t="s">
        <v>392</v>
      </c>
      <c r="V79" s="28" t="s">
        <v>480</v>
      </c>
      <c r="W79" s="28" t="s">
        <v>610</v>
      </c>
      <c r="X79" s="28" t="s">
        <v>790</v>
      </c>
      <c r="Y79" s="28"/>
      <c r="Z79" s="28"/>
      <c r="AA79" s="28"/>
      <c r="AB79" s="28" t="s">
        <v>990</v>
      </c>
      <c r="AC79" s="28" t="s">
        <v>1553</v>
      </c>
      <c r="AD79" s="28"/>
      <c r="AE79" s="28"/>
      <c r="AF79" s="28"/>
      <c r="AG79" s="28"/>
      <c r="AH79" s="28" t="s">
        <v>1800</v>
      </c>
      <c r="AI79" s="28"/>
      <c r="AJ79" s="28"/>
      <c r="AK79" s="28"/>
      <c r="AL79" s="28" t="s">
        <v>1964</v>
      </c>
      <c r="AM79" s="28" t="s">
        <v>2163</v>
      </c>
      <c r="AN79" s="28"/>
    </row>
    <row r="80" spans="2:40" x14ac:dyDescent="0.25">
      <c r="B80" s="210" t="str">
        <f t="shared" si="2"/>
        <v/>
      </c>
      <c r="C80" s="210"/>
      <c r="H80" s="28"/>
      <c r="I80" s="28"/>
      <c r="J80" s="28"/>
      <c r="K80" s="28"/>
      <c r="L80" s="28"/>
      <c r="M80" s="28" t="s">
        <v>119</v>
      </c>
      <c r="N80" s="28"/>
      <c r="O80" s="28"/>
      <c r="P80" s="28"/>
      <c r="Q80" s="28"/>
      <c r="R80" s="28"/>
      <c r="S80" s="28" t="s">
        <v>121</v>
      </c>
      <c r="T80" s="28"/>
      <c r="U80" s="28" t="s">
        <v>393</v>
      </c>
      <c r="V80" s="28" t="s">
        <v>481</v>
      </c>
      <c r="W80" s="28" t="s">
        <v>561</v>
      </c>
      <c r="X80" s="28" t="s">
        <v>792</v>
      </c>
      <c r="Y80" s="28"/>
      <c r="Z80" s="28"/>
      <c r="AA80" s="28"/>
      <c r="AB80" s="28" t="s">
        <v>991</v>
      </c>
      <c r="AC80" s="28" t="s">
        <v>1554</v>
      </c>
      <c r="AD80" s="28"/>
      <c r="AE80" s="28"/>
      <c r="AF80" s="28"/>
      <c r="AG80" s="28"/>
      <c r="AH80" s="28" t="s">
        <v>2541</v>
      </c>
      <c r="AI80" s="28"/>
      <c r="AJ80" s="28"/>
      <c r="AK80" s="28"/>
      <c r="AL80" s="28" t="s">
        <v>1965</v>
      </c>
      <c r="AM80" s="28" t="s">
        <v>2164</v>
      </c>
      <c r="AN80" s="28"/>
    </row>
    <row r="81" spans="2:40" x14ac:dyDescent="0.25">
      <c r="B81" s="210" t="str">
        <f t="shared" si="2"/>
        <v/>
      </c>
      <c r="C81" s="210"/>
      <c r="H81" s="28"/>
      <c r="I81" s="28"/>
      <c r="J81" s="28"/>
      <c r="K81" s="28"/>
      <c r="L81" s="28"/>
      <c r="M81" s="28" t="s">
        <v>2321</v>
      </c>
      <c r="N81" s="28"/>
      <c r="O81" s="28"/>
      <c r="P81" s="28"/>
      <c r="Q81" s="28"/>
      <c r="R81" s="28"/>
      <c r="S81" s="28" t="s">
        <v>678</v>
      </c>
      <c r="T81" s="28"/>
      <c r="U81" s="28" t="s">
        <v>394</v>
      </c>
      <c r="V81" s="28" t="s">
        <v>482</v>
      </c>
      <c r="W81" s="28" t="s">
        <v>498</v>
      </c>
      <c r="X81" s="28" t="s">
        <v>793</v>
      </c>
      <c r="Y81" s="28"/>
      <c r="Z81" s="28"/>
      <c r="AA81" s="28"/>
      <c r="AB81" s="28" t="s">
        <v>993</v>
      </c>
      <c r="AC81" s="28" t="s">
        <v>434</v>
      </c>
      <c r="AD81" s="28"/>
      <c r="AE81" s="28"/>
      <c r="AF81" s="28"/>
      <c r="AG81" s="28"/>
      <c r="AH81" s="28"/>
      <c r="AI81" s="28"/>
      <c r="AJ81" s="28"/>
      <c r="AK81" s="28"/>
      <c r="AL81" s="28" t="s">
        <v>1966</v>
      </c>
      <c r="AM81" s="28" t="s">
        <v>2165</v>
      </c>
      <c r="AN81" s="28"/>
    </row>
    <row r="82" spans="2:40" x14ac:dyDescent="0.25">
      <c r="B82" s="210" t="str">
        <f t="shared" si="2"/>
        <v/>
      </c>
      <c r="C82" s="210"/>
      <c r="H82" s="28"/>
      <c r="I82" s="28"/>
      <c r="J82" s="28"/>
      <c r="K82" s="28"/>
      <c r="L82" s="28"/>
      <c r="M82" s="28" t="s">
        <v>2322</v>
      </c>
      <c r="N82" s="28"/>
      <c r="O82" s="28"/>
      <c r="P82" s="28"/>
      <c r="Q82" s="28"/>
      <c r="R82" s="28"/>
      <c r="S82" s="28" t="s">
        <v>679</v>
      </c>
      <c r="T82" s="28"/>
      <c r="U82" s="28" t="s">
        <v>396</v>
      </c>
      <c r="V82" s="28" t="s">
        <v>483</v>
      </c>
      <c r="W82" s="28" t="s">
        <v>562</v>
      </c>
      <c r="X82" s="28" t="s">
        <v>794</v>
      </c>
      <c r="Y82" s="28"/>
      <c r="Z82" s="28"/>
      <c r="AA82" s="28"/>
      <c r="AB82" s="28" t="s">
        <v>994</v>
      </c>
      <c r="AC82" s="28" t="s">
        <v>1555</v>
      </c>
      <c r="AD82" s="28"/>
      <c r="AE82" s="28"/>
      <c r="AF82" s="28"/>
      <c r="AG82" s="28"/>
      <c r="AH82" s="28"/>
      <c r="AI82" s="28"/>
      <c r="AJ82" s="28"/>
      <c r="AK82" s="28"/>
      <c r="AL82" s="28" t="s">
        <v>1967</v>
      </c>
      <c r="AM82" s="28" t="s">
        <v>2166</v>
      </c>
      <c r="AN82" s="28"/>
    </row>
    <row r="83" spans="2:40" x14ac:dyDescent="0.25">
      <c r="B83" s="210" t="str">
        <f t="shared" si="2"/>
        <v/>
      </c>
      <c r="C83" s="210"/>
      <c r="H83" s="28"/>
      <c r="I83" s="28"/>
      <c r="J83" s="28"/>
      <c r="K83" s="28"/>
      <c r="L83" s="28"/>
      <c r="M83" s="28" t="s">
        <v>2323</v>
      </c>
      <c r="N83" s="28"/>
      <c r="O83" s="28"/>
      <c r="P83" s="28"/>
      <c r="Q83" s="28"/>
      <c r="R83" s="28"/>
      <c r="S83" s="28" t="s">
        <v>728</v>
      </c>
      <c r="T83" s="28"/>
      <c r="U83" s="28" t="s">
        <v>397</v>
      </c>
      <c r="V83" s="28" t="s">
        <v>484</v>
      </c>
      <c r="W83" s="28" t="s">
        <v>380</v>
      </c>
      <c r="X83" s="28" t="s">
        <v>795</v>
      </c>
      <c r="Y83" s="28"/>
      <c r="Z83" s="28"/>
      <c r="AA83" s="28"/>
      <c r="AB83" s="28" t="s">
        <v>996</v>
      </c>
      <c r="AC83" s="28" t="s">
        <v>1630</v>
      </c>
      <c r="AD83" s="28"/>
      <c r="AE83" s="28"/>
      <c r="AF83" s="28"/>
      <c r="AG83" s="28"/>
      <c r="AH83" s="28"/>
      <c r="AI83" s="28"/>
      <c r="AJ83" s="28"/>
      <c r="AK83" s="28"/>
      <c r="AL83" s="28" t="s">
        <v>1968</v>
      </c>
      <c r="AM83" s="28" t="s">
        <v>2167</v>
      </c>
      <c r="AN83" s="28"/>
    </row>
    <row r="84" spans="2:40" x14ac:dyDescent="0.25">
      <c r="B84" s="210" t="str">
        <f t="shared" si="2"/>
        <v/>
      </c>
      <c r="C84" s="210"/>
      <c r="H84" s="28"/>
      <c r="I84" s="28"/>
      <c r="J84" s="28"/>
      <c r="K84" s="28"/>
      <c r="L84" s="28"/>
      <c r="M84" s="28" t="s">
        <v>2324</v>
      </c>
      <c r="N84" s="28"/>
      <c r="O84" s="28"/>
      <c r="P84" s="28"/>
      <c r="Q84" s="28"/>
      <c r="R84" s="28"/>
      <c r="S84" s="28" t="s">
        <v>680</v>
      </c>
      <c r="T84" s="28"/>
      <c r="U84" s="28" t="s">
        <v>398</v>
      </c>
      <c r="V84" s="28" t="s">
        <v>473</v>
      </c>
      <c r="W84" s="28" t="s">
        <v>563</v>
      </c>
      <c r="X84" s="28" t="s">
        <v>798</v>
      </c>
      <c r="Y84" s="28"/>
      <c r="Z84" s="28"/>
      <c r="AA84" s="28"/>
      <c r="AB84" s="28" t="s">
        <v>998</v>
      </c>
      <c r="AC84" s="28" t="s">
        <v>1556</v>
      </c>
      <c r="AD84" s="28"/>
      <c r="AE84" s="28"/>
      <c r="AF84" s="28"/>
      <c r="AG84" s="28"/>
      <c r="AH84" s="28"/>
      <c r="AI84" s="28"/>
      <c r="AJ84" s="28"/>
      <c r="AK84" s="28"/>
      <c r="AL84" s="28" t="s">
        <v>1969</v>
      </c>
      <c r="AM84" s="28" t="s">
        <v>2168</v>
      </c>
      <c r="AN84" s="28"/>
    </row>
    <row r="85" spans="2:40" x14ac:dyDescent="0.25">
      <c r="B85" s="210" t="str">
        <f t="shared" si="2"/>
        <v/>
      </c>
      <c r="C85" s="210"/>
      <c r="H85" s="28"/>
      <c r="I85" s="28"/>
      <c r="J85" s="28"/>
      <c r="K85" s="28"/>
      <c r="L85" s="28"/>
      <c r="M85" s="28" t="s">
        <v>2325</v>
      </c>
      <c r="N85" s="28"/>
      <c r="O85" s="28"/>
      <c r="P85" s="28"/>
      <c r="Q85" s="28"/>
      <c r="R85" s="28"/>
      <c r="S85" s="28" t="s">
        <v>681</v>
      </c>
      <c r="T85" s="28"/>
      <c r="U85" s="28" t="s">
        <v>399</v>
      </c>
      <c r="V85" s="28" t="s">
        <v>485</v>
      </c>
      <c r="W85" s="28" t="s">
        <v>564</v>
      </c>
      <c r="X85" s="28" t="s">
        <v>800</v>
      </c>
      <c r="Y85" s="28"/>
      <c r="Z85" s="28"/>
      <c r="AA85" s="28"/>
      <c r="AB85" s="28" t="s">
        <v>1000</v>
      </c>
      <c r="AC85" s="28" t="s">
        <v>1557</v>
      </c>
      <c r="AD85" s="28"/>
      <c r="AE85" s="28"/>
      <c r="AF85" s="28"/>
      <c r="AG85" s="28"/>
      <c r="AH85" s="28"/>
      <c r="AI85" s="28"/>
      <c r="AJ85" s="28"/>
      <c r="AK85" s="28"/>
      <c r="AL85" s="28" t="s">
        <v>1970</v>
      </c>
      <c r="AM85" s="28" t="s">
        <v>2169</v>
      </c>
      <c r="AN85" s="28"/>
    </row>
    <row r="86" spans="2:40" x14ac:dyDescent="0.25">
      <c r="B86" s="210" t="str">
        <f t="shared" si="2"/>
        <v/>
      </c>
      <c r="C86" s="210"/>
      <c r="H86" s="28"/>
      <c r="I86" s="28"/>
      <c r="J86" s="28"/>
      <c r="K86" s="28"/>
      <c r="L86" s="28"/>
      <c r="M86" s="28" t="s">
        <v>2326</v>
      </c>
      <c r="N86" s="28"/>
      <c r="O86" s="28"/>
      <c r="P86" s="28"/>
      <c r="Q86" s="28"/>
      <c r="R86" s="28"/>
      <c r="S86" s="28" t="s">
        <v>682</v>
      </c>
      <c r="T86" s="28"/>
      <c r="U86" s="28" t="s">
        <v>365</v>
      </c>
      <c r="V86" s="28" t="s">
        <v>486</v>
      </c>
      <c r="W86" s="28" t="s">
        <v>565</v>
      </c>
      <c r="X86" s="28" t="s">
        <v>125</v>
      </c>
      <c r="Y86" s="28"/>
      <c r="Z86" s="28"/>
      <c r="AA86" s="28"/>
      <c r="AB86" s="28" t="s">
        <v>1001</v>
      </c>
      <c r="AC86" s="28" t="s">
        <v>1558</v>
      </c>
      <c r="AD86" s="28"/>
      <c r="AE86" s="28"/>
      <c r="AF86" s="28"/>
      <c r="AG86" s="28"/>
      <c r="AH86" s="28"/>
      <c r="AI86" s="28"/>
      <c r="AJ86" s="28"/>
      <c r="AK86" s="28"/>
      <c r="AL86" s="28" t="s">
        <v>1971</v>
      </c>
      <c r="AM86" s="28" t="s">
        <v>2170</v>
      </c>
      <c r="AN86" s="28"/>
    </row>
    <row r="87" spans="2:40" x14ac:dyDescent="0.25">
      <c r="B87" s="210" t="str">
        <f t="shared" si="2"/>
        <v/>
      </c>
      <c r="C87" s="210"/>
      <c r="H87" s="28"/>
      <c r="I87" s="28"/>
      <c r="J87" s="28"/>
      <c r="K87" s="28"/>
      <c r="L87" s="28"/>
      <c r="M87" s="28" t="s">
        <v>120</v>
      </c>
      <c r="N87" s="28"/>
      <c r="O87" s="28"/>
      <c r="P87" s="28"/>
      <c r="Q87" s="28"/>
      <c r="R87" s="28"/>
      <c r="S87" s="28" t="s">
        <v>683</v>
      </c>
      <c r="T87" s="28"/>
      <c r="U87" s="28" t="s">
        <v>400</v>
      </c>
      <c r="V87" s="28" t="s">
        <v>487</v>
      </c>
      <c r="W87" s="28" t="s">
        <v>584</v>
      </c>
      <c r="X87" s="28" t="s">
        <v>799</v>
      </c>
      <c r="Y87" s="28"/>
      <c r="Z87" s="28"/>
      <c r="AA87" s="28"/>
      <c r="AB87" s="28" t="s">
        <v>1002</v>
      </c>
      <c r="AC87" s="28" t="s">
        <v>1559</v>
      </c>
      <c r="AD87" s="28"/>
      <c r="AE87" s="28"/>
      <c r="AF87" s="28"/>
      <c r="AG87" s="28"/>
      <c r="AH87" s="28"/>
      <c r="AI87" s="28"/>
      <c r="AJ87" s="28"/>
      <c r="AK87" s="28"/>
      <c r="AL87" s="28" t="s">
        <v>1972</v>
      </c>
      <c r="AM87" s="28" t="s">
        <v>2171</v>
      </c>
      <c r="AN87" s="28"/>
    </row>
    <row r="88" spans="2:40" x14ac:dyDescent="0.25">
      <c r="B88" s="210" t="str">
        <f t="shared" si="2"/>
        <v/>
      </c>
      <c r="C88" s="210"/>
      <c r="H88" s="28"/>
      <c r="I88" s="28"/>
      <c r="J88" s="28"/>
      <c r="K88" s="28"/>
      <c r="L88" s="28"/>
      <c r="M88" s="28" t="s">
        <v>2327</v>
      </c>
      <c r="N88" s="28"/>
      <c r="O88" s="28"/>
      <c r="P88" s="28"/>
      <c r="Q88" s="28"/>
      <c r="R88" s="28"/>
      <c r="S88" s="28" t="s">
        <v>684</v>
      </c>
      <c r="T88" s="28"/>
      <c r="U88" s="28" t="s">
        <v>401</v>
      </c>
      <c r="V88" s="28" t="s">
        <v>488</v>
      </c>
      <c r="W88" s="28" t="s">
        <v>566</v>
      </c>
      <c r="X88" s="28" t="s">
        <v>801</v>
      </c>
      <c r="Y88" s="28"/>
      <c r="Z88" s="28"/>
      <c r="AA88" s="28"/>
      <c r="AB88" s="28" t="s">
        <v>1003</v>
      </c>
      <c r="AC88" s="28" t="s">
        <v>1560</v>
      </c>
      <c r="AD88" s="28"/>
      <c r="AE88" s="28"/>
      <c r="AF88" s="28"/>
      <c r="AG88" s="28"/>
      <c r="AH88" s="28"/>
      <c r="AI88" s="28"/>
      <c r="AJ88" s="28"/>
      <c r="AK88" s="28"/>
      <c r="AL88" s="28" t="s">
        <v>1976</v>
      </c>
      <c r="AM88" s="28" t="s">
        <v>2172</v>
      </c>
      <c r="AN88" s="28"/>
    </row>
    <row r="89" spans="2:40" x14ac:dyDescent="0.25">
      <c r="B89" s="210" t="str">
        <f t="shared" si="2"/>
        <v/>
      </c>
      <c r="C89" s="210"/>
      <c r="H89" s="28"/>
      <c r="I89" s="28"/>
      <c r="J89" s="28"/>
      <c r="K89" s="28"/>
      <c r="L89" s="28"/>
      <c r="M89" s="28" t="s">
        <v>2328</v>
      </c>
      <c r="N89" s="28"/>
      <c r="O89" s="28"/>
      <c r="P89" s="28"/>
      <c r="Q89" s="28"/>
      <c r="R89" s="28"/>
      <c r="S89" s="28" t="s">
        <v>685</v>
      </c>
      <c r="T89" s="28"/>
      <c r="U89" s="28" t="s">
        <v>2541</v>
      </c>
      <c r="V89" s="28" t="s">
        <v>489</v>
      </c>
      <c r="W89" s="28" t="s">
        <v>567</v>
      </c>
      <c r="X89" s="28" t="s">
        <v>802</v>
      </c>
      <c r="Y89" s="28"/>
      <c r="Z89" s="28"/>
      <c r="AA89" s="28"/>
      <c r="AB89" s="28" t="s">
        <v>1004</v>
      </c>
      <c r="AC89" s="28" t="s">
        <v>1561</v>
      </c>
      <c r="AD89" s="28"/>
      <c r="AE89" s="28"/>
      <c r="AF89" s="28"/>
      <c r="AG89" s="28"/>
      <c r="AH89" s="28"/>
      <c r="AI89" s="28"/>
      <c r="AJ89" s="28"/>
      <c r="AK89" s="28"/>
      <c r="AL89" s="28" t="s">
        <v>1973</v>
      </c>
      <c r="AM89" s="28" t="s">
        <v>2173</v>
      </c>
      <c r="AN89" s="28"/>
    </row>
    <row r="90" spans="2:40" x14ac:dyDescent="0.25">
      <c r="B90" s="210" t="str">
        <f t="shared" si="2"/>
        <v/>
      </c>
      <c r="C90" s="210"/>
      <c r="H90" s="28"/>
      <c r="I90" s="28"/>
      <c r="J90" s="28"/>
      <c r="K90" s="28"/>
      <c r="L90" s="28"/>
      <c r="M90" s="28" t="s">
        <v>2329</v>
      </c>
      <c r="N90" s="28"/>
      <c r="O90" s="28"/>
      <c r="P90" s="28"/>
      <c r="Q90" s="28"/>
      <c r="R90" s="28"/>
      <c r="S90" s="28" t="s">
        <v>686</v>
      </c>
      <c r="T90" s="28"/>
      <c r="U90" s="28"/>
      <c r="V90" s="28" t="s">
        <v>490</v>
      </c>
      <c r="W90" s="28" t="s">
        <v>544</v>
      </c>
      <c r="X90" s="28" t="s">
        <v>803</v>
      </c>
      <c r="Y90" s="28"/>
      <c r="Z90" s="28"/>
      <c r="AA90" s="28"/>
      <c r="AB90" s="28" t="s">
        <v>1005</v>
      </c>
      <c r="AC90" s="28" t="s">
        <v>1563</v>
      </c>
      <c r="AD90" s="28"/>
      <c r="AE90" s="28"/>
      <c r="AF90" s="28"/>
      <c r="AG90" s="28"/>
      <c r="AH90" s="28"/>
      <c r="AI90" s="28"/>
      <c r="AJ90" s="28"/>
      <c r="AK90" s="28"/>
      <c r="AL90" s="28" t="s">
        <v>1975</v>
      </c>
      <c r="AM90" s="28" t="s">
        <v>2174</v>
      </c>
      <c r="AN90" s="28"/>
    </row>
    <row r="91" spans="2:40" x14ac:dyDescent="0.25">
      <c r="B91" s="210" t="str">
        <f t="shared" si="2"/>
        <v/>
      </c>
      <c r="C91" s="210"/>
      <c r="H91" s="28"/>
      <c r="I91" s="28"/>
      <c r="J91" s="28"/>
      <c r="K91" s="28"/>
      <c r="L91" s="28"/>
      <c r="M91" s="28" t="s">
        <v>121</v>
      </c>
      <c r="N91" s="28"/>
      <c r="O91" s="28"/>
      <c r="P91" s="28"/>
      <c r="Q91" s="28"/>
      <c r="R91" s="28"/>
      <c r="S91" s="28" t="s">
        <v>687</v>
      </c>
      <c r="T91" s="28"/>
      <c r="U91" s="28"/>
      <c r="V91" s="28" t="s">
        <v>491</v>
      </c>
      <c r="W91" s="28" t="s">
        <v>568</v>
      </c>
      <c r="X91" s="28" t="s">
        <v>804</v>
      </c>
      <c r="Y91" s="28"/>
      <c r="Z91" s="28"/>
      <c r="AA91" s="28"/>
      <c r="AB91" s="28" t="s">
        <v>1006</v>
      </c>
      <c r="AC91" s="28" t="s">
        <v>1564</v>
      </c>
      <c r="AD91" s="28"/>
      <c r="AE91" s="28"/>
      <c r="AF91" s="28"/>
      <c r="AG91" s="28"/>
      <c r="AH91" s="28"/>
      <c r="AI91" s="28"/>
      <c r="AJ91" s="28"/>
      <c r="AK91" s="28"/>
      <c r="AL91" s="28" t="s">
        <v>1974</v>
      </c>
      <c r="AM91" s="28" t="s">
        <v>2175</v>
      </c>
      <c r="AN91" s="28"/>
    </row>
    <row r="92" spans="2:40" x14ac:dyDescent="0.25">
      <c r="B92" s="210" t="str">
        <f t="shared" si="2"/>
        <v/>
      </c>
      <c r="C92" s="210"/>
      <c r="H92" s="28"/>
      <c r="I92" s="28"/>
      <c r="J92" s="28"/>
      <c r="K92" s="28"/>
      <c r="L92" s="28"/>
      <c r="M92" s="28" t="s">
        <v>2330</v>
      </c>
      <c r="N92" s="28"/>
      <c r="O92" s="28"/>
      <c r="P92" s="28"/>
      <c r="Q92" s="28"/>
      <c r="R92" s="28"/>
      <c r="S92" s="28" t="s">
        <v>688</v>
      </c>
      <c r="T92" s="28"/>
      <c r="U92" s="28"/>
      <c r="V92" s="28" t="s">
        <v>2541</v>
      </c>
      <c r="W92" s="28" t="s">
        <v>569</v>
      </c>
      <c r="X92" s="28" t="s">
        <v>805</v>
      </c>
      <c r="Y92" s="28"/>
      <c r="Z92" s="28"/>
      <c r="AA92" s="28"/>
      <c r="AB92" s="28" t="s">
        <v>1007</v>
      </c>
      <c r="AC92" s="28" t="s">
        <v>1565</v>
      </c>
      <c r="AD92" s="28"/>
      <c r="AE92" s="28"/>
      <c r="AF92" s="28"/>
      <c r="AG92" s="28"/>
      <c r="AH92" s="28"/>
      <c r="AI92" s="28"/>
      <c r="AJ92" s="28"/>
      <c r="AK92" s="28"/>
      <c r="AL92" s="28" t="s">
        <v>1977</v>
      </c>
      <c r="AM92" s="28" t="s">
        <v>2176</v>
      </c>
      <c r="AN92" s="28"/>
    </row>
    <row r="93" spans="2:40" x14ac:dyDescent="0.25">
      <c r="B93" s="210" t="str">
        <f t="shared" si="2"/>
        <v/>
      </c>
      <c r="C93" s="210"/>
      <c r="H93" s="28"/>
      <c r="I93" s="28"/>
      <c r="J93" s="28"/>
      <c r="K93" s="28"/>
      <c r="L93" s="28"/>
      <c r="M93" s="28" t="s">
        <v>2331</v>
      </c>
      <c r="N93" s="28"/>
      <c r="O93" s="28"/>
      <c r="P93" s="28"/>
      <c r="Q93" s="28"/>
      <c r="R93" s="28"/>
      <c r="S93" s="28" t="s">
        <v>689</v>
      </c>
      <c r="T93" s="28"/>
      <c r="U93" s="28"/>
      <c r="V93" s="28"/>
      <c r="W93" s="28" t="s">
        <v>570</v>
      </c>
      <c r="X93" s="28" t="s">
        <v>806</v>
      </c>
      <c r="Y93" s="28"/>
      <c r="Z93" s="28"/>
      <c r="AA93" s="28"/>
      <c r="AB93" s="28" t="s">
        <v>1008</v>
      </c>
      <c r="AC93" s="28" t="s">
        <v>1566</v>
      </c>
      <c r="AD93" s="28"/>
      <c r="AE93" s="28"/>
      <c r="AF93" s="28"/>
      <c r="AG93" s="28"/>
      <c r="AH93" s="28"/>
      <c r="AI93" s="28"/>
      <c r="AJ93" s="28"/>
      <c r="AK93" s="28"/>
      <c r="AL93" s="28" t="s">
        <v>1978</v>
      </c>
      <c r="AM93" s="28" t="s">
        <v>2177</v>
      </c>
      <c r="AN93" s="28"/>
    </row>
    <row r="94" spans="2:40" x14ac:dyDescent="0.25">
      <c r="B94" s="210" t="str">
        <f t="shared" si="2"/>
        <v/>
      </c>
      <c r="C94" s="210"/>
      <c r="H94" s="28"/>
      <c r="I94" s="28"/>
      <c r="J94" s="28"/>
      <c r="K94" s="28"/>
      <c r="L94" s="28"/>
      <c r="M94" s="28" t="s">
        <v>2332</v>
      </c>
      <c r="N94" s="28"/>
      <c r="O94" s="28"/>
      <c r="P94" s="28"/>
      <c r="Q94" s="28"/>
      <c r="R94" s="28"/>
      <c r="S94" s="28" t="s">
        <v>690</v>
      </c>
      <c r="T94" s="28"/>
      <c r="U94" s="28"/>
      <c r="V94" s="28"/>
      <c r="W94" s="28" t="s">
        <v>571</v>
      </c>
      <c r="X94" s="28" t="s">
        <v>807</v>
      </c>
      <c r="Y94" s="28"/>
      <c r="Z94" s="28"/>
      <c r="AA94" s="28"/>
      <c r="AB94" s="28" t="s">
        <v>1009</v>
      </c>
      <c r="AC94" s="28" t="s">
        <v>1567</v>
      </c>
      <c r="AD94" s="28"/>
      <c r="AE94" s="28"/>
      <c r="AF94" s="28"/>
      <c r="AG94" s="28"/>
      <c r="AH94" s="28"/>
      <c r="AI94" s="28"/>
      <c r="AJ94" s="28"/>
      <c r="AK94" s="28"/>
      <c r="AL94" s="28" t="s">
        <v>1979</v>
      </c>
      <c r="AM94" s="28" t="s">
        <v>2178</v>
      </c>
      <c r="AN94" s="28"/>
    </row>
    <row r="95" spans="2:40" x14ac:dyDescent="0.25">
      <c r="B95" s="210" t="str">
        <f t="shared" si="2"/>
        <v/>
      </c>
      <c r="C95" s="210"/>
      <c r="H95" s="28"/>
      <c r="I95" s="28"/>
      <c r="J95" s="28"/>
      <c r="K95" s="28"/>
      <c r="L95" s="28"/>
      <c r="M95" s="28" t="s">
        <v>2333</v>
      </c>
      <c r="N95" s="28"/>
      <c r="O95" s="28"/>
      <c r="P95" s="28"/>
      <c r="Q95" s="28"/>
      <c r="R95" s="28"/>
      <c r="S95" s="28" t="s">
        <v>691</v>
      </c>
      <c r="T95" s="28"/>
      <c r="U95" s="28"/>
      <c r="V95" s="28"/>
      <c r="W95" s="28" t="s">
        <v>572</v>
      </c>
      <c r="X95" s="28" t="s">
        <v>808</v>
      </c>
      <c r="Y95" s="28"/>
      <c r="Z95" s="28"/>
      <c r="AA95" s="28"/>
      <c r="AB95" s="28" t="s">
        <v>1010</v>
      </c>
      <c r="AC95" s="28" t="s">
        <v>1568</v>
      </c>
      <c r="AD95" s="28"/>
      <c r="AE95" s="28"/>
      <c r="AF95" s="28"/>
      <c r="AG95" s="28"/>
      <c r="AH95" s="28"/>
      <c r="AI95" s="28"/>
      <c r="AJ95" s="28"/>
      <c r="AK95" s="28"/>
      <c r="AL95" s="28" t="s">
        <v>1981</v>
      </c>
      <c r="AM95" s="28" t="s">
        <v>2179</v>
      </c>
      <c r="AN95" s="28"/>
    </row>
    <row r="96" spans="2:40" x14ac:dyDescent="0.25">
      <c r="B96" s="210" t="str">
        <f t="shared" si="2"/>
        <v/>
      </c>
      <c r="C96" s="210"/>
      <c r="H96" s="28"/>
      <c r="I96" s="28"/>
      <c r="J96" s="28"/>
      <c r="K96" s="28"/>
      <c r="L96" s="28"/>
      <c r="M96" s="28" t="s">
        <v>2334</v>
      </c>
      <c r="N96" s="28"/>
      <c r="O96" s="28"/>
      <c r="P96" s="28"/>
      <c r="Q96" s="28"/>
      <c r="R96" s="28"/>
      <c r="S96" s="28" t="s">
        <v>692</v>
      </c>
      <c r="T96" s="28"/>
      <c r="U96" s="28"/>
      <c r="V96" s="28"/>
      <c r="W96" s="28" t="s">
        <v>573</v>
      </c>
      <c r="X96" s="28" t="s">
        <v>809</v>
      </c>
      <c r="Y96" s="28"/>
      <c r="Z96" s="28"/>
      <c r="AA96" s="28"/>
      <c r="AB96" s="28" t="s">
        <v>1011</v>
      </c>
      <c r="AC96" s="28" t="s">
        <v>1569</v>
      </c>
      <c r="AD96" s="28"/>
      <c r="AE96" s="28"/>
      <c r="AF96" s="28"/>
      <c r="AG96" s="28"/>
      <c r="AH96" s="28"/>
      <c r="AI96" s="28"/>
      <c r="AJ96" s="28"/>
      <c r="AK96" s="28"/>
      <c r="AL96" s="28" t="s">
        <v>1982</v>
      </c>
      <c r="AM96" s="28" t="s">
        <v>2180</v>
      </c>
      <c r="AN96" s="28"/>
    </row>
    <row r="97" spans="2:40" x14ac:dyDescent="0.25">
      <c r="B97" s="210" t="str">
        <f t="shared" si="2"/>
        <v/>
      </c>
      <c r="C97" s="210"/>
      <c r="H97" s="28"/>
      <c r="I97" s="28"/>
      <c r="J97" s="28"/>
      <c r="K97" s="28"/>
      <c r="L97" s="28"/>
      <c r="M97" s="28" t="s">
        <v>2335</v>
      </c>
      <c r="N97" s="28"/>
      <c r="O97" s="28"/>
      <c r="P97" s="28"/>
      <c r="Q97" s="28"/>
      <c r="R97" s="28"/>
      <c r="S97" s="28" t="s">
        <v>693</v>
      </c>
      <c r="T97" s="28"/>
      <c r="U97" s="28"/>
      <c r="V97" s="28"/>
      <c r="W97" s="28" t="s">
        <v>575</v>
      </c>
      <c r="X97" s="28" t="s">
        <v>810</v>
      </c>
      <c r="Y97" s="28"/>
      <c r="Z97" s="28"/>
      <c r="AA97" s="28"/>
      <c r="AB97" s="28" t="s">
        <v>1012</v>
      </c>
      <c r="AC97" s="28" t="s">
        <v>1570</v>
      </c>
      <c r="AD97" s="28"/>
      <c r="AE97" s="28"/>
      <c r="AF97" s="28"/>
      <c r="AG97" s="28"/>
      <c r="AH97" s="28"/>
      <c r="AI97" s="28"/>
      <c r="AJ97" s="28"/>
      <c r="AK97" s="28"/>
      <c r="AL97" s="28" t="s">
        <v>1983</v>
      </c>
      <c r="AM97" s="28" t="s">
        <v>2181</v>
      </c>
      <c r="AN97" s="28"/>
    </row>
    <row r="98" spans="2:40" x14ac:dyDescent="0.25">
      <c r="B98" s="210" t="str">
        <f t="shared" si="2"/>
        <v/>
      </c>
      <c r="C98" s="210"/>
      <c r="H98" s="28"/>
      <c r="I98" s="28"/>
      <c r="J98" s="28"/>
      <c r="K98" s="28"/>
      <c r="L98" s="28"/>
      <c r="M98" s="28" t="s">
        <v>122</v>
      </c>
      <c r="N98" s="28"/>
      <c r="O98" s="28"/>
      <c r="P98" s="28"/>
      <c r="Q98" s="28"/>
      <c r="R98" s="28"/>
      <c r="S98" s="28" t="s">
        <v>694</v>
      </c>
      <c r="T98" s="28"/>
      <c r="U98" s="28"/>
      <c r="V98" s="28"/>
      <c r="W98" s="28" t="s">
        <v>574</v>
      </c>
      <c r="X98" s="28" t="s">
        <v>811</v>
      </c>
      <c r="Y98" s="28"/>
      <c r="Z98" s="28"/>
      <c r="AA98" s="28"/>
      <c r="AB98" s="28" t="s">
        <v>1013</v>
      </c>
      <c r="AC98" s="28" t="s">
        <v>1571</v>
      </c>
      <c r="AD98" s="28"/>
      <c r="AE98" s="28"/>
      <c r="AF98" s="28"/>
      <c r="AG98" s="28"/>
      <c r="AH98" s="28"/>
      <c r="AI98" s="28"/>
      <c r="AJ98" s="28"/>
      <c r="AK98" s="28"/>
      <c r="AL98" s="28" t="s">
        <v>1984</v>
      </c>
      <c r="AM98" s="28" t="s">
        <v>2182</v>
      </c>
      <c r="AN98" s="28"/>
    </row>
    <row r="99" spans="2:40" x14ac:dyDescent="0.25">
      <c r="B99" s="210" t="str">
        <f t="shared" si="2"/>
        <v/>
      </c>
      <c r="C99" s="210"/>
      <c r="H99" s="28"/>
      <c r="I99" s="28"/>
      <c r="J99" s="28"/>
      <c r="K99" s="28"/>
      <c r="L99" s="28"/>
      <c r="M99" s="28" t="s">
        <v>2336</v>
      </c>
      <c r="N99" s="28"/>
      <c r="O99" s="28"/>
      <c r="P99" s="28"/>
      <c r="Q99" s="28"/>
      <c r="R99" s="28"/>
      <c r="S99" s="28" t="s">
        <v>695</v>
      </c>
      <c r="T99" s="28"/>
      <c r="U99" s="28"/>
      <c r="V99" s="28"/>
      <c r="W99" s="28" t="s">
        <v>576</v>
      </c>
      <c r="X99" s="28" t="s">
        <v>812</v>
      </c>
      <c r="Y99" s="28"/>
      <c r="Z99" s="28"/>
      <c r="AA99" s="28"/>
      <c r="AB99" s="28" t="s">
        <v>1014</v>
      </c>
      <c r="AC99" s="28" t="s">
        <v>1572</v>
      </c>
      <c r="AD99" s="28"/>
      <c r="AE99" s="28"/>
      <c r="AF99" s="28"/>
      <c r="AG99" s="28"/>
      <c r="AH99" s="28"/>
      <c r="AI99" s="28"/>
      <c r="AJ99" s="28"/>
      <c r="AK99" s="28"/>
      <c r="AL99" s="28" t="s">
        <v>655</v>
      </c>
      <c r="AM99" s="28" t="s">
        <v>2183</v>
      </c>
      <c r="AN99" s="28"/>
    </row>
    <row r="100" spans="2:40" x14ac:dyDescent="0.25">
      <c r="B100" s="210" t="str">
        <f t="shared" si="2"/>
        <v/>
      </c>
      <c r="C100" s="210"/>
      <c r="H100" s="28"/>
      <c r="I100" s="28"/>
      <c r="J100" s="28"/>
      <c r="K100" s="28"/>
      <c r="L100" s="28"/>
      <c r="M100" s="28" t="s">
        <v>125</v>
      </c>
      <c r="N100" s="28"/>
      <c r="O100" s="28"/>
      <c r="P100" s="28"/>
      <c r="Q100" s="28"/>
      <c r="R100" s="28"/>
      <c r="S100" s="28" t="s">
        <v>696</v>
      </c>
      <c r="T100" s="28"/>
      <c r="U100" s="28"/>
      <c r="V100" s="28"/>
      <c r="W100" s="28" t="s">
        <v>577</v>
      </c>
      <c r="X100" s="28" t="s">
        <v>813</v>
      </c>
      <c r="Y100" s="28"/>
      <c r="Z100" s="28"/>
      <c r="AA100" s="28"/>
      <c r="AB100" s="28" t="s">
        <v>1015</v>
      </c>
      <c r="AC100" s="28" t="s">
        <v>1573</v>
      </c>
      <c r="AD100" s="28"/>
      <c r="AE100" s="28"/>
      <c r="AF100" s="28"/>
      <c r="AG100" s="28"/>
      <c r="AH100" s="28"/>
      <c r="AI100" s="28"/>
      <c r="AJ100" s="28"/>
      <c r="AK100" s="28"/>
      <c r="AL100" s="28" t="s">
        <v>2055</v>
      </c>
      <c r="AM100" s="28" t="s">
        <v>2184</v>
      </c>
      <c r="AN100" s="28"/>
    </row>
    <row r="101" spans="2:40" x14ac:dyDescent="0.25">
      <c r="B101" s="210" t="str">
        <f t="shared" si="2"/>
        <v/>
      </c>
      <c r="C101" s="210"/>
      <c r="H101" s="28"/>
      <c r="I101" s="28"/>
      <c r="J101" s="28"/>
      <c r="K101" s="28"/>
      <c r="L101" s="28"/>
      <c r="M101" s="28" t="s">
        <v>2337</v>
      </c>
      <c r="N101" s="28"/>
      <c r="O101" s="28"/>
      <c r="P101" s="28"/>
      <c r="Q101" s="28"/>
      <c r="R101" s="28"/>
      <c r="S101" s="28" t="s">
        <v>697</v>
      </c>
      <c r="T101" s="28"/>
      <c r="U101" s="28"/>
      <c r="V101" s="28"/>
      <c r="W101" s="28" t="s">
        <v>578</v>
      </c>
      <c r="X101" s="28" t="s">
        <v>814</v>
      </c>
      <c r="Y101" s="28"/>
      <c r="Z101" s="28"/>
      <c r="AA101" s="28"/>
      <c r="AB101" s="28" t="s">
        <v>1016</v>
      </c>
      <c r="AC101" s="28" t="s">
        <v>1574</v>
      </c>
      <c r="AD101" s="28"/>
      <c r="AE101" s="28"/>
      <c r="AF101" s="28"/>
      <c r="AG101" s="28"/>
      <c r="AH101" s="28"/>
      <c r="AI101" s="28"/>
      <c r="AJ101" s="28"/>
      <c r="AK101" s="28"/>
      <c r="AL101" s="28" t="s">
        <v>1986</v>
      </c>
      <c r="AM101" s="28" t="s">
        <v>2185</v>
      </c>
      <c r="AN101" s="28"/>
    </row>
    <row r="102" spans="2:40" x14ac:dyDescent="0.25">
      <c r="B102" s="210" t="str">
        <f t="shared" si="2"/>
        <v/>
      </c>
      <c r="C102" s="210"/>
      <c r="H102" s="28"/>
      <c r="I102" s="28"/>
      <c r="J102" s="28"/>
      <c r="K102" s="28"/>
      <c r="L102" s="28"/>
      <c r="M102" s="28" t="s">
        <v>2338</v>
      </c>
      <c r="N102" s="28"/>
      <c r="O102" s="28"/>
      <c r="P102" s="28"/>
      <c r="Q102" s="28"/>
      <c r="R102" s="28"/>
      <c r="S102" s="28" t="s">
        <v>698</v>
      </c>
      <c r="T102" s="28"/>
      <c r="U102" s="28"/>
      <c r="V102" s="28"/>
      <c r="W102" s="28" t="s">
        <v>579</v>
      </c>
      <c r="X102" s="28" t="s">
        <v>815</v>
      </c>
      <c r="Y102" s="28"/>
      <c r="Z102" s="28"/>
      <c r="AA102" s="28"/>
      <c r="AB102" s="28" t="s">
        <v>1017</v>
      </c>
      <c r="AC102" s="28" t="s">
        <v>1577</v>
      </c>
      <c r="AD102" s="28"/>
      <c r="AE102" s="28"/>
      <c r="AF102" s="28"/>
      <c r="AG102" s="28"/>
      <c r="AH102" s="28"/>
      <c r="AI102" s="28"/>
      <c r="AJ102" s="28"/>
      <c r="AK102" s="28"/>
      <c r="AL102" s="28" t="s">
        <v>1987</v>
      </c>
      <c r="AM102" s="28" t="s">
        <v>2186</v>
      </c>
      <c r="AN102" s="28"/>
    </row>
    <row r="103" spans="2:40" x14ac:dyDescent="0.25">
      <c r="B103" s="210" t="str">
        <f t="shared" si="2"/>
        <v/>
      </c>
      <c r="C103" s="210"/>
      <c r="H103" s="28"/>
      <c r="I103" s="28"/>
      <c r="J103" s="28"/>
      <c r="K103" s="28"/>
      <c r="L103" s="28"/>
      <c r="M103" s="28" t="s">
        <v>2339</v>
      </c>
      <c r="N103" s="28"/>
      <c r="O103" s="28"/>
      <c r="P103" s="28"/>
      <c r="Q103" s="28"/>
      <c r="R103" s="28"/>
      <c r="S103" s="28" t="s">
        <v>699</v>
      </c>
      <c r="T103" s="28"/>
      <c r="U103" s="28"/>
      <c r="V103" s="28"/>
      <c r="W103" s="28" t="s">
        <v>580</v>
      </c>
      <c r="X103" s="28" t="s">
        <v>816</v>
      </c>
      <c r="Y103" s="28"/>
      <c r="Z103" s="28"/>
      <c r="AA103" s="28"/>
      <c r="AB103" s="28" t="s">
        <v>1018</v>
      </c>
      <c r="AC103" s="28" t="s">
        <v>1575</v>
      </c>
      <c r="AD103" s="28"/>
      <c r="AE103" s="28"/>
      <c r="AF103" s="28"/>
      <c r="AG103" s="28"/>
      <c r="AH103" s="28"/>
      <c r="AI103" s="28"/>
      <c r="AJ103" s="28"/>
      <c r="AK103" s="28"/>
      <c r="AL103" s="28" t="s">
        <v>1914</v>
      </c>
      <c r="AM103" s="28" t="s">
        <v>2187</v>
      </c>
      <c r="AN103" s="28"/>
    </row>
    <row r="104" spans="2:40" x14ac:dyDescent="0.25">
      <c r="B104" s="210" t="str">
        <f t="shared" si="2"/>
        <v/>
      </c>
      <c r="C104" s="210"/>
      <c r="H104" s="28"/>
      <c r="I104" s="28"/>
      <c r="J104" s="28"/>
      <c r="K104" s="28"/>
      <c r="L104" s="28"/>
      <c r="M104" s="28" t="s">
        <v>2340</v>
      </c>
      <c r="N104" s="28"/>
      <c r="O104" s="28"/>
      <c r="P104" s="28"/>
      <c r="Q104" s="28"/>
      <c r="R104" s="28"/>
      <c r="S104" s="28" t="s">
        <v>700</v>
      </c>
      <c r="T104" s="28"/>
      <c r="U104" s="28"/>
      <c r="V104" s="28"/>
      <c r="W104" s="28" t="s">
        <v>581</v>
      </c>
      <c r="X104" s="28" t="s">
        <v>817</v>
      </c>
      <c r="Y104" s="28"/>
      <c r="Z104" s="28"/>
      <c r="AA104" s="28"/>
      <c r="AB104" s="28" t="s">
        <v>1019</v>
      </c>
      <c r="AC104" s="28" t="s">
        <v>1576</v>
      </c>
      <c r="AD104" s="28"/>
      <c r="AE104" s="28"/>
      <c r="AF104" s="28"/>
      <c r="AG104" s="28"/>
      <c r="AH104" s="28"/>
      <c r="AI104" s="28"/>
      <c r="AJ104" s="28"/>
      <c r="AK104" s="28"/>
      <c r="AL104" s="28" t="s">
        <v>2016</v>
      </c>
      <c r="AM104" s="28" t="s">
        <v>2188</v>
      </c>
      <c r="AN104" s="28"/>
    </row>
    <row r="105" spans="2:40" x14ac:dyDescent="0.25">
      <c r="B105" s="210" t="str">
        <f t="shared" si="2"/>
        <v/>
      </c>
      <c r="C105" s="210"/>
      <c r="H105" s="28"/>
      <c r="I105" s="28"/>
      <c r="J105" s="28"/>
      <c r="K105" s="28"/>
      <c r="L105" s="28"/>
      <c r="M105" s="28" t="s">
        <v>2341</v>
      </c>
      <c r="N105" s="28"/>
      <c r="O105" s="28"/>
      <c r="P105" s="28"/>
      <c r="Q105" s="28"/>
      <c r="R105" s="28"/>
      <c r="S105" s="28" t="s">
        <v>701</v>
      </c>
      <c r="T105" s="28"/>
      <c r="U105" s="28"/>
      <c r="V105" s="28"/>
      <c r="W105" s="28" t="s">
        <v>582</v>
      </c>
      <c r="X105" s="28" t="s">
        <v>818</v>
      </c>
      <c r="Y105" s="28"/>
      <c r="Z105" s="28"/>
      <c r="AA105" s="28"/>
      <c r="AB105" s="28" t="s">
        <v>1020</v>
      </c>
      <c r="AC105" s="28" t="s">
        <v>1598</v>
      </c>
      <c r="AD105" s="28"/>
      <c r="AE105" s="28"/>
      <c r="AF105" s="28"/>
      <c r="AG105" s="28"/>
      <c r="AH105" s="28"/>
      <c r="AI105" s="28"/>
      <c r="AJ105" s="28"/>
      <c r="AK105" s="28"/>
      <c r="AL105" s="28" t="s">
        <v>1988</v>
      </c>
      <c r="AM105" s="28" t="s">
        <v>2189</v>
      </c>
      <c r="AN105" s="28"/>
    </row>
    <row r="106" spans="2:40" x14ac:dyDescent="0.25">
      <c r="B106" s="210" t="str">
        <f t="shared" si="2"/>
        <v/>
      </c>
      <c r="C106" s="210"/>
      <c r="H106" s="28"/>
      <c r="I106" s="28"/>
      <c r="J106" s="28"/>
      <c r="K106" s="28"/>
      <c r="L106" s="28"/>
      <c r="M106" s="28" t="s">
        <v>2342</v>
      </c>
      <c r="N106" s="28"/>
      <c r="O106" s="28"/>
      <c r="P106" s="28"/>
      <c r="Q106" s="28"/>
      <c r="R106" s="28"/>
      <c r="S106" s="28" t="s">
        <v>702</v>
      </c>
      <c r="T106" s="28"/>
      <c r="U106" s="28"/>
      <c r="V106" s="28"/>
      <c r="W106" s="28" t="s">
        <v>583</v>
      </c>
      <c r="X106" s="28" t="s">
        <v>593</v>
      </c>
      <c r="Y106" s="28"/>
      <c r="Z106" s="28"/>
      <c r="AA106" s="28"/>
      <c r="AB106" s="28" t="s">
        <v>1021</v>
      </c>
      <c r="AC106" s="28" t="s">
        <v>1578</v>
      </c>
      <c r="AD106" s="28"/>
      <c r="AE106" s="28"/>
      <c r="AF106" s="28"/>
      <c r="AG106" s="28"/>
      <c r="AH106" s="28"/>
      <c r="AI106" s="28"/>
      <c r="AJ106" s="28"/>
      <c r="AK106" s="28"/>
      <c r="AL106" s="28" t="s">
        <v>1955</v>
      </c>
      <c r="AM106" s="28" t="s">
        <v>2190</v>
      </c>
      <c r="AN106" s="28"/>
    </row>
    <row r="107" spans="2:40" x14ac:dyDescent="0.25">
      <c r="B107" s="210" t="str">
        <f t="shared" si="2"/>
        <v/>
      </c>
      <c r="C107" s="210"/>
      <c r="H107" s="28"/>
      <c r="I107" s="28"/>
      <c r="J107" s="28"/>
      <c r="K107" s="28"/>
      <c r="L107" s="28"/>
      <c r="M107" s="28" t="s">
        <v>2343</v>
      </c>
      <c r="N107" s="28"/>
      <c r="O107" s="28"/>
      <c r="P107" s="28"/>
      <c r="Q107" s="28"/>
      <c r="R107" s="28"/>
      <c r="S107" s="28" t="s">
        <v>703</v>
      </c>
      <c r="T107" s="28"/>
      <c r="U107" s="28"/>
      <c r="V107" s="28"/>
      <c r="W107" s="28" t="s">
        <v>585</v>
      </c>
      <c r="X107" s="28" t="s">
        <v>819</v>
      </c>
      <c r="Y107" s="28"/>
      <c r="Z107" s="28"/>
      <c r="AA107" s="28"/>
      <c r="AB107" s="28" t="s">
        <v>1022</v>
      </c>
      <c r="AC107" s="28" t="s">
        <v>1579</v>
      </c>
      <c r="AD107" s="28"/>
      <c r="AE107" s="28"/>
      <c r="AF107" s="28"/>
      <c r="AG107" s="28"/>
      <c r="AH107" s="28"/>
      <c r="AI107" s="28"/>
      <c r="AJ107" s="28"/>
      <c r="AK107" s="28"/>
      <c r="AL107" s="28" t="s">
        <v>1998</v>
      </c>
      <c r="AM107" s="28" t="s">
        <v>2191</v>
      </c>
      <c r="AN107" s="28"/>
    </row>
    <row r="108" spans="2:40" x14ac:dyDescent="0.25">
      <c r="B108" s="210" t="str">
        <f t="shared" si="2"/>
        <v/>
      </c>
      <c r="C108" s="210"/>
      <c r="H108" s="28"/>
      <c r="I108" s="28"/>
      <c r="J108" s="28"/>
      <c r="K108" s="28"/>
      <c r="L108" s="28"/>
      <c r="M108" s="28" t="s">
        <v>2344</v>
      </c>
      <c r="N108" s="28"/>
      <c r="O108" s="28"/>
      <c r="P108" s="28"/>
      <c r="Q108" s="28"/>
      <c r="R108" s="28"/>
      <c r="S108" s="28" t="s">
        <v>704</v>
      </c>
      <c r="T108" s="28"/>
      <c r="U108" s="28"/>
      <c r="V108" s="28"/>
      <c r="W108" s="28" t="s">
        <v>586</v>
      </c>
      <c r="X108" s="28" t="s">
        <v>820</v>
      </c>
      <c r="Y108" s="28"/>
      <c r="Z108" s="28"/>
      <c r="AA108" s="28"/>
      <c r="AB108" s="28" t="s">
        <v>1023</v>
      </c>
      <c r="AC108" s="28" t="s">
        <v>1580</v>
      </c>
      <c r="AD108" s="28"/>
      <c r="AE108" s="28"/>
      <c r="AF108" s="28"/>
      <c r="AG108" s="28"/>
      <c r="AH108" s="28"/>
      <c r="AI108" s="28"/>
      <c r="AJ108" s="28"/>
      <c r="AK108" s="28"/>
      <c r="AL108" s="28" t="s">
        <v>2021</v>
      </c>
      <c r="AM108" s="28" t="s">
        <v>2192</v>
      </c>
      <c r="AN108" s="28"/>
    </row>
    <row r="109" spans="2:40" x14ac:dyDescent="0.25">
      <c r="B109" s="210" t="str">
        <f t="shared" si="2"/>
        <v/>
      </c>
      <c r="C109" s="210"/>
      <c r="H109" s="28"/>
      <c r="I109" s="28"/>
      <c r="J109" s="28"/>
      <c r="K109" s="28"/>
      <c r="L109" s="28"/>
      <c r="M109" s="28" t="s">
        <v>2345</v>
      </c>
      <c r="N109" s="28"/>
      <c r="O109" s="28"/>
      <c r="P109" s="28"/>
      <c r="Q109" s="28"/>
      <c r="R109" s="28"/>
      <c r="S109" s="28" t="s">
        <v>705</v>
      </c>
      <c r="T109" s="28"/>
      <c r="U109" s="28"/>
      <c r="V109" s="28"/>
      <c r="W109" s="28" t="s">
        <v>123</v>
      </c>
      <c r="X109" s="28" t="s">
        <v>821</v>
      </c>
      <c r="Y109" s="28"/>
      <c r="Z109" s="28"/>
      <c r="AA109" s="28"/>
      <c r="AB109" s="28" t="s">
        <v>1024</v>
      </c>
      <c r="AC109" s="28" t="s">
        <v>1582</v>
      </c>
      <c r="AD109" s="28"/>
      <c r="AE109" s="28"/>
      <c r="AF109" s="28"/>
      <c r="AG109" s="28"/>
      <c r="AH109" s="28"/>
      <c r="AI109" s="28"/>
      <c r="AJ109" s="28"/>
      <c r="AK109" s="28"/>
      <c r="AL109" s="28" t="s">
        <v>1989</v>
      </c>
      <c r="AM109" s="28" t="s">
        <v>2193</v>
      </c>
      <c r="AN109" s="28"/>
    </row>
    <row r="110" spans="2:40" x14ac:dyDescent="0.25">
      <c r="B110" s="210" t="str">
        <f t="shared" si="2"/>
        <v/>
      </c>
      <c r="C110" s="210"/>
      <c r="H110" s="28"/>
      <c r="I110" s="28"/>
      <c r="J110" s="28"/>
      <c r="K110" s="28"/>
      <c r="L110" s="28"/>
      <c r="M110" s="28" t="s">
        <v>2346</v>
      </c>
      <c r="N110" s="28"/>
      <c r="O110" s="28"/>
      <c r="P110" s="28"/>
      <c r="Q110" s="28"/>
      <c r="R110" s="28"/>
      <c r="S110" s="28" t="s">
        <v>706</v>
      </c>
      <c r="T110" s="28"/>
      <c r="U110" s="28"/>
      <c r="V110" s="28"/>
      <c r="W110" s="28" t="s">
        <v>587</v>
      </c>
      <c r="X110" s="28" t="s">
        <v>822</v>
      </c>
      <c r="Y110" s="28"/>
      <c r="Z110" s="28"/>
      <c r="AA110" s="28"/>
      <c r="AB110" s="28" t="s">
        <v>1025</v>
      </c>
      <c r="AC110" s="28" t="s">
        <v>1583</v>
      </c>
      <c r="AD110" s="28"/>
      <c r="AE110" s="28"/>
      <c r="AF110" s="28"/>
      <c r="AG110" s="28"/>
      <c r="AH110" s="28"/>
      <c r="AI110" s="28"/>
      <c r="AJ110" s="28"/>
      <c r="AK110" s="28"/>
      <c r="AL110" s="28" t="s">
        <v>797</v>
      </c>
      <c r="AM110" s="28" t="s">
        <v>2194</v>
      </c>
      <c r="AN110" s="28"/>
    </row>
    <row r="111" spans="2:40" x14ac:dyDescent="0.25">
      <c r="B111" s="210" t="str">
        <f t="shared" si="2"/>
        <v/>
      </c>
      <c r="C111" s="210"/>
      <c r="H111" s="28"/>
      <c r="I111" s="28"/>
      <c r="J111" s="28"/>
      <c r="K111" s="28"/>
      <c r="L111" s="28"/>
      <c r="M111" s="28" t="s">
        <v>2347</v>
      </c>
      <c r="N111" s="28"/>
      <c r="O111" s="28"/>
      <c r="P111" s="28"/>
      <c r="Q111" s="28"/>
      <c r="R111" s="28"/>
      <c r="S111" s="28" t="s">
        <v>707</v>
      </c>
      <c r="T111" s="28"/>
      <c r="U111" s="28"/>
      <c r="V111" s="28"/>
      <c r="W111" s="28" t="s">
        <v>588</v>
      </c>
      <c r="X111" s="28" t="s">
        <v>124</v>
      </c>
      <c r="Y111" s="28"/>
      <c r="Z111" s="28"/>
      <c r="AA111" s="28"/>
      <c r="AB111" s="28" t="s">
        <v>1026</v>
      </c>
      <c r="AC111" s="28" t="s">
        <v>1584</v>
      </c>
      <c r="AD111" s="28"/>
      <c r="AE111" s="28"/>
      <c r="AF111" s="28"/>
      <c r="AG111" s="28"/>
      <c r="AH111" s="28"/>
      <c r="AI111" s="28"/>
      <c r="AJ111" s="28"/>
      <c r="AK111" s="28"/>
      <c r="AL111" s="28" t="s">
        <v>543</v>
      </c>
      <c r="AM111" s="28" t="s">
        <v>2195</v>
      </c>
      <c r="AN111" s="28"/>
    </row>
    <row r="112" spans="2:40" x14ac:dyDescent="0.25">
      <c r="B112" s="210" t="str">
        <f t="shared" si="2"/>
        <v/>
      </c>
      <c r="C112" s="210"/>
      <c r="H112" s="28"/>
      <c r="I112" s="28"/>
      <c r="J112" s="28"/>
      <c r="K112" s="28"/>
      <c r="L112" s="28"/>
      <c r="M112" s="28" t="s">
        <v>2348</v>
      </c>
      <c r="N112" s="28"/>
      <c r="O112" s="28"/>
      <c r="P112" s="28"/>
      <c r="Q112" s="28"/>
      <c r="R112" s="28"/>
      <c r="S112" s="28" t="s">
        <v>708</v>
      </c>
      <c r="T112" s="28"/>
      <c r="U112" s="28"/>
      <c r="V112" s="28"/>
      <c r="W112" s="28" t="s">
        <v>589</v>
      </c>
      <c r="X112" s="28" t="s">
        <v>823</v>
      </c>
      <c r="Y112" s="28"/>
      <c r="Z112" s="28"/>
      <c r="AA112" s="28"/>
      <c r="AB112" s="28" t="s">
        <v>1027</v>
      </c>
      <c r="AC112" s="28" t="s">
        <v>1585</v>
      </c>
      <c r="AD112" s="28"/>
      <c r="AE112" s="28"/>
      <c r="AF112" s="28"/>
      <c r="AG112" s="28"/>
      <c r="AH112" s="28"/>
      <c r="AI112" s="28"/>
      <c r="AJ112" s="28"/>
      <c r="AK112" s="28"/>
      <c r="AL112" s="28" t="s">
        <v>1990</v>
      </c>
      <c r="AM112" s="28" t="s">
        <v>2196</v>
      </c>
      <c r="AN112" s="28"/>
    </row>
    <row r="113" spans="2:40" x14ac:dyDescent="0.25">
      <c r="B113" s="210" t="str">
        <f t="shared" si="2"/>
        <v/>
      </c>
      <c r="C113" s="210"/>
      <c r="H113" s="28"/>
      <c r="I113" s="28"/>
      <c r="J113" s="28"/>
      <c r="K113" s="28"/>
      <c r="L113" s="28"/>
      <c r="M113" s="28" t="s">
        <v>2349</v>
      </c>
      <c r="N113" s="28"/>
      <c r="O113" s="28"/>
      <c r="P113" s="28"/>
      <c r="Q113" s="28"/>
      <c r="R113" s="28"/>
      <c r="S113" s="28" t="s">
        <v>709</v>
      </c>
      <c r="T113" s="28"/>
      <c r="U113" s="28"/>
      <c r="V113" s="28"/>
      <c r="W113" s="28" t="s">
        <v>590</v>
      </c>
      <c r="X113" s="28" t="s">
        <v>824</v>
      </c>
      <c r="Y113" s="28"/>
      <c r="Z113" s="28"/>
      <c r="AA113" s="28"/>
      <c r="AB113" s="28" t="s">
        <v>1028</v>
      </c>
      <c r="AC113" s="28" t="s">
        <v>1586</v>
      </c>
      <c r="AD113" s="28"/>
      <c r="AE113" s="28"/>
      <c r="AF113" s="28"/>
      <c r="AG113" s="28"/>
      <c r="AH113" s="28"/>
      <c r="AI113" s="28"/>
      <c r="AJ113" s="28"/>
      <c r="AK113" s="28"/>
      <c r="AL113" s="28" t="s">
        <v>1991</v>
      </c>
      <c r="AM113" s="28" t="s">
        <v>2197</v>
      </c>
      <c r="AN113" s="28"/>
    </row>
    <row r="114" spans="2:40" x14ac:dyDescent="0.25">
      <c r="B114" s="210" t="str">
        <f t="shared" si="2"/>
        <v/>
      </c>
      <c r="C114" s="210"/>
      <c r="H114" s="28"/>
      <c r="I114" s="28"/>
      <c r="J114" s="28"/>
      <c r="K114" s="28"/>
      <c r="L114" s="28"/>
      <c r="M114" s="28" t="s">
        <v>2350</v>
      </c>
      <c r="N114" s="28"/>
      <c r="O114" s="28"/>
      <c r="P114" s="28"/>
      <c r="Q114" s="28"/>
      <c r="R114" s="28"/>
      <c r="S114" s="28" t="s">
        <v>710</v>
      </c>
      <c r="T114" s="28"/>
      <c r="U114" s="28"/>
      <c r="V114" s="28"/>
      <c r="W114" s="28" t="s">
        <v>591</v>
      </c>
      <c r="X114" s="28" t="s">
        <v>825</v>
      </c>
      <c r="Y114" s="28"/>
      <c r="Z114" s="28"/>
      <c r="AA114" s="28"/>
      <c r="AB114" s="28" t="s">
        <v>1029</v>
      </c>
      <c r="AC114" s="28" t="s">
        <v>119</v>
      </c>
      <c r="AD114" s="28"/>
      <c r="AE114" s="28"/>
      <c r="AF114" s="28"/>
      <c r="AG114" s="28"/>
      <c r="AH114" s="28"/>
      <c r="AI114" s="28"/>
      <c r="AJ114" s="28"/>
      <c r="AK114" s="28"/>
      <c r="AL114" s="28" t="s">
        <v>1992</v>
      </c>
      <c r="AM114" s="28" t="s">
        <v>2541</v>
      </c>
      <c r="AN114" s="28"/>
    </row>
    <row r="115" spans="2:40" x14ac:dyDescent="0.25">
      <c r="B115" s="210" t="str">
        <f t="shared" si="2"/>
        <v/>
      </c>
      <c r="C115" s="210"/>
      <c r="H115" s="28"/>
      <c r="I115" s="28"/>
      <c r="J115" s="28"/>
      <c r="K115" s="28"/>
      <c r="L115" s="28"/>
      <c r="M115" s="28" t="s">
        <v>2351</v>
      </c>
      <c r="N115" s="28"/>
      <c r="O115" s="28"/>
      <c r="P115" s="28"/>
      <c r="Q115" s="28"/>
      <c r="R115" s="28"/>
      <c r="S115" s="28" t="s">
        <v>711</v>
      </c>
      <c r="T115" s="28"/>
      <c r="U115" s="28"/>
      <c r="V115" s="28"/>
      <c r="W115" s="28" t="s">
        <v>592</v>
      </c>
      <c r="X115" s="28" t="s">
        <v>826</v>
      </c>
      <c r="Y115" s="28"/>
      <c r="Z115" s="28"/>
      <c r="AA115" s="28"/>
      <c r="AB115" s="28" t="s">
        <v>1030</v>
      </c>
      <c r="AC115" s="28" t="s">
        <v>1587</v>
      </c>
      <c r="AD115" s="28"/>
      <c r="AE115" s="28"/>
      <c r="AF115" s="28"/>
      <c r="AG115" s="28"/>
      <c r="AH115" s="28"/>
      <c r="AI115" s="28"/>
      <c r="AJ115" s="28"/>
      <c r="AK115" s="28"/>
      <c r="AL115" s="28" t="s">
        <v>1993</v>
      </c>
      <c r="AM115" s="28"/>
      <c r="AN115" s="28"/>
    </row>
    <row r="116" spans="2:40" x14ac:dyDescent="0.25">
      <c r="B116" s="210" t="str">
        <f t="shared" si="2"/>
        <v/>
      </c>
      <c r="C116" s="210"/>
      <c r="H116" s="28"/>
      <c r="I116" s="28"/>
      <c r="J116" s="28"/>
      <c r="K116" s="28"/>
      <c r="L116" s="28"/>
      <c r="M116" s="28" t="s">
        <v>2352</v>
      </c>
      <c r="N116" s="28"/>
      <c r="O116" s="28"/>
      <c r="P116" s="28"/>
      <c r="Q116" s="28"/>
      <c r="R116" s="28"/>
      <c r="S116" s="28" t="s">
        <v>729</v>
      </c>
      <c r="T116" s="28"/>
      <c r="U116" s="28"/>
      <c r="V116" s="28"/>
      <c r="W116" s="28" t="s">
        <v>593</v>
      </c>
      <c r="X116" s="28" t="s">
        <v>827</v>
      </c>
      <c r="Y116" s="28"/>
      <c r="Z116" s="28"/>
      <c r="AA116" s="28"/>
      <c r="AB116" s="28" t="s">
        <v>1031</v>
      </c>
      <c r="AC116" s="28" t="s">
        <v>1588</v>
      </c>
      <c r="AD116" s="28"/>
      <c r="AE116" s="28"/>
      <c r="AF116" s="28"/>
      <c r="AG116" s="28"/>
      <c r="AH116" s="28"/>
      <c r="AI116" s="28"/>
      <c r="AJ116" s="28"/>
      <c r="AK116" s="28"/>
      <c r="AL116" s="28" t="s">
        <v>1994</v>
      </c>
      <c r="AM116" s="28"/>
      <c r="AN116" s="28"/>
    </row>
    <row r="117" spans="2:40" x14ac:dyDescent="0.25">
      <c r="B117" s="210" t="str">
        <f t="shared" si="2"/>
        <v/>
      </c>
      <c r="C117" s="210"/>
      <c r="H117" s="28"/>
      <c r="I117" s="28"/>
      <c r="J117" s="28"/>
      <c r="K117" s="28"/>
      <c r="L117" s="28"/>
      <c r="M117" s="28" t="s">
        <v>2353</v>
      </c>
      <c r="N117" s="28"/>
      <c r="O117" s="28"/>
      <c r="P117" s="28"/>
      <c r="Q117" s="28"/>
      <c r="R117" s="28"/>
      <c r="S117" s="28" t="s">
        <v>712</v>
      </c>
      <c r="T117" s="28"/>
      <c r="U117" s="28"/>
      <c r="V117" s="28"/>
      <c r="W117" s="28" t="s">
        <v>594</v>
      </c>
      <c r="X117" s="28" t="s">
        <v>828</v>
      </c>
      <c r="Y117" s="28"/>
      <c r="Z117" s="28"/>
      <c r="AA117" s="28"/>
      <c r="AB117" s="28" t="s">
        <v>1032</v>
      </c>
      <c r="AC117" s="28" t="s">
        <v>1589</v>
      </c>
      <c r="AD117" s="28"/>
      <c r="AE117" s="28"/>
      <c r="AF117" s="28"/>
      <c r="AG117" s="28"/>
      <c r="AH117" s="28"/>
      <c r="AI117" s="28"/>
      <c r="AJ117" s="28"/>
      <c r="AK117" s="28"/>
      <c r="AL117" s="28" t="s">
        <v>1995</v>
      </c>
      <c r="AM117" s="28"/>
      <c r="AN117" s="28"/>
    </row>
    <row r="118" spans="2:40" x14ac:dyDescent="0.25">
      <c r="B118" s="210" t="str">
        <f t="shared" si="2"/>
        <v/>
      </c>
      <c r="C118" s="210"/>
      <c r="H118" s="28"/>
      <c r="I118" s="28"/>
      <c r="J118" s="28"/>
      <c r="K118" s="28"/>
      <c r="L118" s="28"/>
      <c r="M118" s="28" t="s">
        <v>2354</v>
      </c>
      <c r="N118" s="28"/>
      <c r="O118" s="28"/>
      <c r="P118" s="28"/>
      <c r="Q118" s="28"/>
      <c r="R118" s="28"/>
      <c r="S118" s="28" t="s">
        <v>713</v>
      </c>
      <c r="T118" s="28"/>
      <c r="U118" s="28"/>
      <c r="V118" s="28"/>
      <c r="W118" s="28" t="s">
        <v>595</v>
      </c>
      <c r="X118" s="28" t="s">
        <v>829</v>
      </c>
      <c r="Y118" s="28"/>
      <c r="Z118" s="28"/>
      <c r="AA118" s="28"/>
      <c r="AB118" s="28" t="s">
        <v>1033</v>
      </c>
      <c r="AC118" s="28" t="s">
        <v>1590</v>
      </c>
      <c r="AD118" s="28"/>
      <c r="AE118" s="28"/>
      <c r="AF118" s="28"/>
      <c r="AG118" s="28"/>
      <c r="AH118" s="28"/>
      <c r="AI118" s="28"/>
      <c r="AJ118" s="28"/>
      <c r="AK118" s="28"/>
      <c r="AL118" s="28" t="s">
        <v>1996</v>
      </c>
      <c r="AM118" s="28"/>
      <c r="AN118" s="28"/>
    </row>
    <row r="119" spans="2:40" x14ac:dyDescent="0.25">
      <c r="B119" s="210" t="str">
        <f t="shared" si="2"/>
        <v/>
      </c>
      <c r="C119" s="210"/>
      <c r="H119" s="28"/>
      <c r="I119" s="28"/>
      <c r="J119" s="28"/>
      <c r="K119" s="28"/>
      <c r="L119" s="28"/>
      <c r="M119" s="28" t="s">
        <v>123</v>
      </c>
      <c r="N119" s="28"/>
      <c r="O119" s="28"/>
      <c r="P119" s="28"/>
      <c r="Q119" s="28"/>
      <c r="R119" s="28"/>
      <c r="S119" s="28" t="s">
        <v>714</v>
      </c>
      <c r="T119" s="28"/>
      <c r="U119" s="28"/>
      <c r="V119" s="28"/>
      <c r="W119" s="28" t="s">
        <v>596</v>
      </c>
      <c r="X119" s="28" t="s">
        <v>830</v>
      </c>
      <c r="Y119" s="28"/>
      <c r="Z119" s="28"/>
      <c r="AA119" s="28"/>
      <c r="AB119" s="28" t="s">
        <v>1034</v>
      </c>
      <c r="AC119" s="28" t="s">
        <v>1591</v>
      </c>
      <c r="AD119" s="28"/>
      <c r="AE119" s="28"/>
      <c r="AF119" s="28"/>
      <c r="AG119" s="28"/>
      <c r="AH119" s="28"/>
      <c r="AI119" s="28"/>
      <c r="AJ119" s="28"/>
      <c r="AK119" s="28"/>
      <c r="AL119" s="28" t="s">
        <v>1997</v>
      </c>
      <c r="AM119" s="28"/>
      <c r="AN119" s="28"/>
    </row>
    <row r="120" spans="2:40" x14ac:dyDescent="0.25">
      <c r="B120" s="210" t="str">
        <f t="shared" si="2"/>
        <v/>
      </c>
      <c r="C120" s="210"/>
      <c r="H120" s="28"/>
      <c r="I120" s="28"/>
      <c r="J120" s="28"/>
      <c r="K120" s="28"/>
      <c r="L120" s="28"/>
      <c r="M120" s="28" t="s">
        <v>2355</v>
      </c>
      <c r="N120" s="28"/>
      <c r="O120" s="28"/>
      <c r="P120" s="28"/>
      <c r="Q120" s="28"/>
      <c r="R120" s="28"/>
      <c r="S120" s="28" t="s">
        <v>715</v>
      </c>
      <c r="T120" s="28"/>
      <c r="U120" s="28"/>
      <c r="V120" s="28"/>
      <c r="W120" s="28" t="s">
        <v>597</v>
      </c>
      <c r="X120" s="28" t="s">
        <v>831</v>
      </c>
      <c r="Y120" s="28"/>
      <c r="Z120" s="28"/>
      <c r="AA120" s="28"/>
      <c r="AB120" s="28" t="s">
        <v>1035</v>
      </c>
      <c r="AC120" s="28" t="s">
        <v>120</v>
      </c>
      <c r="AD120" s="28"/>
      <c r="AE120" s="28"/>
      <c r="AF120" s="28"/>
      <c r="AG120" s="28"/>
      <c r="AH120" s="28"/>
      <c r="AI120" s="28"/>
      <c r="AJ120" s="28"/>
      <c r="AK120" s="28"/>
      <c r="AL120" s="28" t="s">
        <v>246</v>
      </c>
      <c r="AM120" s="28"/>
      <c r="AN120" s="28"/>
    </row>
    <row r="121" spans="2:40" x14ac:dyDescent="0.25">
      <c r="B121" s="210" t="str">
        <f t="shared" si="2"/>
        <v/>
      </c>
      <c r="C121" s="210"/>
      <c r="H121" s="28"/>
      <c r="I121" s="28"/>
      <c r="J121" s="28"/>
      <c r="K121" s="28"/>
      <c r="L121" s="28"/>
      <c r="M121" s="28" t="s">
        <v>2356</v>
      </c>
      <c r="N121" s="28"/>
      <c r="O121" s="28"/>
      <c r="P121" s="28"/>
      <c r="Q121" s="28"/>
      <c r="R121" s="28"/>
      <c r="S121" s="28" t="s">
        <v>726</v>
      </c>
      <c r="T121" s="28"/>
      <c r="U121" s="28"/>
      <c r="V121" s="28"/>
      <c r="W121" s="28" t="s">
        <v>599</v>
      </c>
      <c r="X121" s="28" t="s">
        <v>2541</v>
      </c>
      <c r="Y121" s="28"/>
      <c r="Z121" s="28"/>
      <c r="AA121" s="28"/>
      <c r="AB121" s="28" t="s">
        <v>1036</v>
      </c>
      <c r="AC121" s="28" t="s">
        <v>1592</v>
      </c>
      <c r="AD121" s="28"/>
      <c r="AE121" s="28"/>
      <c r="AF121" s="28"/>
      <c r="AG121" s="28"/>
      <c r="AH121" s="28"/>
      <c r="AI121" s="28"/>
      <c r="AJ121" s="28"/>
      <c r="AK121" s="28"/>
      <c r="AL121" s="28" t="s">
        <v>1999</v>
      </c>
      <c r="AM121" s="28"/>
      <c r="AN121" s="28"/>
    </row>
    <row r="122" spans="2:40" x14ac:dyDescent="0.25">
      <c r="B122" s="210" t="str">
        <f t="shared" si="2"/>
        <v/>
      </c>
      <c r="C122" s="210"/>
      <c r="H122" s="28"/>
      <c r="I122" s="28"/>
      <c r="J122" s="28"/>
      <c r="K122" s="28"/>
      <c r="L122" s="28"/>
      <c r="M122" s="28" t="s">
        <v>2357</v>
      </c>
      <c r="N122" s="28"/>
      <c r="O122" s="28"/>
      <c r="P122" s="28"/>
      <c r="Q122" s="28"/>
      <c r="R122" s="28"/>
      <c r="S122" s="28" t="s">
        <v>716</v>
      </c>
      <c r="T122" s="28"/>
      <c r="U122" s="28"/>
      <c r="V122" s="28"/>
      <c r="W122" s="28" t="s">
        <v>600</v>
      </c>
      <c r="X122" s="28"/>
      <c r="Y122" s="28"/>
      <c r="Z122" s="28"/>
      <c r="AA122" s="28"/>
      <c r="AB122" s="28" t="s">
        <v>1037</v>
      </c>
      <c r="AC122" s="28" t="s">
        <v>1593</v>
      </c>
      <c r="AD122" s="28"/>
      <c r="AE122" s="28"/>
      <c r="AF122" s="28"/>
      <c r="AG122" s="28"/>
      <c r="AH122" s="28"/>
      <c r="AI122" s="28"/>
      <c r="AJ122" s="28"/>
      <c r="AK122" s="28"/>
      <c r="AL122" s="28" t="s">
        <v>2000</v>
      </c>
      <c r="AM122" s="28"/>
      <c r="AN122" s="28"/>
    </row>
    <row r="123" spans="2:40" x14ac:dyDescent="0.25">
      <c r="B123" s="210" t="str">
        <f t="shared" si="2"/>
        <v/>
      </c>
      <c r="C123" s="210"/>
      <c r="H123" s="28"/>
      <c r="I123" s="28"/>
      <c r="J123" s="28"/>
      <c r="K123" s="28"/>
      <c r="L123" s="28"/>
      <c r="M123" s="28" t="s">
        <v>2358</v>
      </c>
      <c r="N123" s="28"/>
      <c r="O123" s="28"/>
      <c r="P123" s="28"/>
      <c r="Q123" s="28"/>
      <c r="R123" s="28"/>
      <c r="S123" s="28" t="s">
        <v>717</v>
      </c>
      <c r="T123" s="28"/>
      <c r="U123" s="28"/>
      <c r="V123" s="28"/>
      <c r="W123" s="28" t="s">
        <v>601</v>
      </c>
      <c r="X123" s="28"/>
      <c r="Y123" s="28"/>
      <c r="Z123" s="28"/>
      <c r="AA123" s="28"/>
      <c r="AB123" s="28" t="s">
        <v>1038</v>
      </c>
      <c r="AC123" s="28" t="s">
        <v>1594</v>
      </c>
      <c r="AD123" s="28"/>
      <c r="AE123" s="28"/>
      <c r="AF123" s="28"/>
      <c r="AG123" s="28"/>
      <c r="AH123" s="28"/>
      <c r="AI123" s="28"/>
      <c r="AJ123" s="28"/>
      <c r="AK123" s="28"/>
      <c r="AL123" s="28" t="s">
        <v>2001</v>
      </c>
      <c r="AM123" s="28"/>
      <c r="AN123" s="28"/>
    </row>
    <row r="124" spans="2:40" x14ac:dyDescent="0.25">
      <c r="B124" s="210" t="str">
        <f t="shared" si="2"/>
        <v/>
      </c>
      <c r="C124" s="210"/>
      <c r="H124" s="28"/>
      <c r="I124" s="28"/>
      <c r="J124" s="28"/>
      <c r="K124" s="28"/>
      <c r="L124" s="28"/>
      <c r="M124" s="28" t="s">
        <v>2359</v>
      </c>
      <c r="N124" s="28"/>
      <c r="O124" s="28"/>
      <c r="P124" s="28"/>
      <c r="Q124" s="28"/>
      <c r="R124" s="28"/>
      <c r="S124" s="28" t="s">
        <v>600</v>
      </c>
      <c r="T124" s="28"/>
      <c r="U124" s="28"/>
      <c r="V124" s="28"/>
      <c r="W124" s="28" t="s">
        <v>556</v>
      </c>
      <c r="X124" s="28"/>
      <c r="Y124" s="28"/>
      <c r="Z124" s="28"/>
      <c r="AA124" s="28"/>
      <c r="AB124" s="28" t="s">
        <v>1044</v>
      </c>
      <c r="AC124" s="28" t="s">
        <v>1595</v>
      </c>
      <c r="AD124" s="28"/>
      <c r="AE124" s="28"/>
      <c r="AF124" s="28"/>
      <c r="AG124" s="28"/>
      <c r="AH124" s="28"/>
      <c r="AI124" s="28"/>
      <c r="AJ124" s="28"/>
      <c r="AK124" s="28"/>
      <c r="AL124" s="28" t="s">
        <v>2087</v>
      </c>
      <c r="AM124" s="28"/>
      <c r="AN124" s="28"/>
    </row>
    <row r="125" spans="2:40" x14ac:dyDescent="0.25">
      <c r="B125" s="210" t="str">
        <f t="shared" si="2"/>
        <v/>
      </c>
      <c r="C125" s="210"/>
      <c r="H125" s="28"/>
      <c r="I125" s="28"/>
      <c r="J125" s="28"/>
      <c r="K125" s="28"/>
      <c r="L125" s="28"/>
      <c r="M125" s="28" t="s">
        <v>2360</v>
      </c>
      <c r="N125" s="28"/>
      <c r="O125" s="28"/>
      <c r="P125" s="28"/>
      <c r="Q125" s="28"/>
      <c r="R125" s="28"/>
      <c r="S125" s="28" t="s">
        <v>718</v>
      </c>
      <c r="T125" s="28"/>
      <c r="U125" s="28"/>
      <c r="V125" s="28"/>
      <c r="W125" s="28" t="s">
        <v>603</v>
      </c>
      <c r="X125" s="28"/>
      <c r="Y125" s="28"/>
      <c r="Z125" s="28"/>
      <c r="AA125" s="28"/>
      <c r="AB125" s="28" t="s">
        <v>1045</v>
      </c>
      <c r="AC125" s="28" t="s">
        <v>1596</v>
      </c>
      <c r="AD125" s="28"/>
      <c r="AE125" s="28"/>
      <c r="AF125" s="28"/>
      <c r="AG125" s="28"/>
      <c r="AH125" s="28"/>
      <c r="AI125" s="28"/>
      <c r="AJ125" s="28"/>
      <c r="AK125" s="28"/>
      <c r="AL125" s="28" t="s">
        <v>2002</v>
      </c>
      <c r="AM125" s="28"/>
      <c r="AN125" s="28"/>
    </row>
    <row r="126" spans="2:40" x14ac:dyDescent="0.25">
      <c r="B126" s="210" t="str">
        <f t="shared" si="2"/>
        <v/>
      </c>
      <c r="C126" s="210"/>
      <c r="H126" s="28"/>
      <c r="I126" s="28"/>
      <c r="J126" s="28"/>
      <c r="K126" s="28"/>
      <c r="L126" s="28"/>
      <c r="M126" s="28" t="s">
        <v>2361</v>
      </c>
      <c r="N126" s="28"/>
      <c r="O126" s="28"/>
      <c r="P126" s="28"/>
      <c r="Q126" s="28"/>
      <c r="R126" s="28"/>
      <c r="S126" s="28" t="s">
        <v>653</v>
      </c>
      <c r="T126" s="28"/>
      <c r="U126" s="28"/>
      <c r="V126" s="28"/>
      <c r="W126" s="28" t="s">
        <v>604</v>
      </c>
      <c r="X126" s="28"/>
      <c r="Y126" s="28"/>
      <c r="Z126" s="28"/>
      <c r="AA126" s="28"/>
      <c r="AB126" s="28" t="s">
        <v>1039</v>
      </c>
      <c r="AC126" s="28" t="s">
        <v>1597</v>
      </c>
      <c r="AD126" s="28"/>
      <c r="AE126" s="28"/>
      <c r="AF126" s="28"/>
      <c r="AG126" s="28"/>
      <c r="AH126" s="28"/>
      <c r="AI126" s="28"/>
      <c r="AJ126" s="28"/>
      <c r="AK126" s="28"/>
      <c r="AL126" s="28" t="s">
        <v>2003</v>
      </c>
      <c r="AM126" s="28"/>
      <c r="AN126" s="28"/>
    </row>
    <row r="127" spans="2:40" x14ac:dyDescent="0.25">
      <c r="B127" s="210" t="str">
        <f t="shared" si="2"/>
        <v/>
      </c>
      <c r="C127" s="210"/>
      <c r="H127" s="28"/>
      <c r="I127" s="28"/>
      <c r="J127" s="28"/>
      <c r="K127" s="28"/>
      <c r="L127" s="28"/>
      <c r="M127" s="28" t="s">
        <v>124</v>
      </c>
      <c r="N127" s="28"/>
      <c r="O127" s="28"/>
      <c r="P127" s="28"/>
      <c r="Q127" s="28"/>
      <c r="R127" s="28"/>
      <c r="S127" s="28" t="s">
        <v>719</v>
      </c>
      <c r="T127" s="28"/>
      <c r="U127" s="28"/>
      <c r="V127" s="28"/>
      <c r="W127" s="28" t="s">
        <v>605</v>
      </c>
      <c r="X127" s="28"/>
      <c r="Y127" s="28"/>
      <c r="Z127" s="28"/>
      <c r="AA127" s="28"/>
      <c r="AB127" s="28" t="s">
        <v>1040</v>
      </c>
      <c r="AC127" s="28" t="s">
        <v>1599</v>
      </c>
      <c r="AD127" s="28"/>
      <c r="AE127" s="28"/>
      <c r="AF127" s="28"/>
      <c r="AG127" s="28"/>
      <c r="AH127" s="28"/>
      <c r="AI127" s="28"/>
      <c r="AJ127" s="28"/>
      <c r="AK127" s="28"/>
      <c r="AL127" s="28" t="s">
        <v>1911</v>
      </c>
      <c r="AM127" s="28"/>
      <c r="AN127" s="28"/>
    </row>
    <row r="128" spans="2:40" x14ac:dyDescent="0.25">
      <c r="B128" s="210" t="str">
        <f t="shared" si="2"/>
        <v/>
      </c>
      <c r="C128" s="210"/>
      <c r="H128" s="28"/>
      <c r="I128" s="28"/>
      <c r="J128" s="28"/>
      <c r="K128" s="28"/>
      <c r="L128" s="28"/>
      <c r="M128" s="28" t="s">
        <v>2362</v>
      </c>
      <c r="N128" s="28"/>
      <c r="O128" s="28"/>
      <c r="P128" s="28"/>
      <c r="Q128" s="28"/>
      <c r="R128" s="28"/>
      <c r="S128" s="28" t="s">
        <v>720</v>
      </c>
      <c r="T128" s="28"/>
      <c r="U128" s="28"/>
      <c r="V128" s="28"/>
      <c r="W128" s="28" t="s">
        <v>606</v>
      </c>
      <c r="X128" s="28"/>
      <c r="Y128" s="28"/>
      <c r="Z128" s="28"/>
      <c r="AA128" s="28"/>
      <c r="AB128" s="28" t="s">
        <v>1041</v>
      </c>
      <c r="AC128" s="28" t="s">
        <v>1600</v>
      </c>
      <c r="AD128" s="28"/>
      <c r="AE128" s="28"/>
      <c r="AF128" s="28"/>
      <c r="AG128" s="28"/>
      <c r="AH128" s="28"/>
      <c r="AI128" s="28"/>
      <c r="AJ128" s="28"/>
      <c r="AK128" s="28"/>
      <c r="AL128" s="28" t="s">
        <v>2004</v>
      </c>
      <c r="AM128" s="28"/>
      <c r="AN128" s="28"/>
    </row>
    <row r="129" spans="2:40" x14ac:dyDescent="0.25">
      <c r="B129" s="210" t="str">
        <f t="shared" si="2"/>
        <v/>
      </c>
      <c r="C129" s="210"/>
      <c r="H129" s="28"/>
      <c r="I129" s="28"/>
      <c r="J129" s="28"/>
      <c r="K129" s="28"/>
      <c r="L129" s="28"/>
      <c r="M129" s="28" t="s">
        <v>2363</v>
      </c>
      <c r="N129" s="28"/>
      <c r="O129" s="28"/>
      <c r="P129" s="28"/>
      <c r="Q129" s="28"/>
      <c r="R129" s="28"/>
      <c r="S129" s="28" t="s">
        <v>721</v>
      </c>
      <c r="T129" s="28"/>
      <c r="U129" s="28"/>
      <c r="V129" s="28"/>
      <c r="W129" s="28" t="s">
        <v>607</v>
      </c>
      <c r="X129" s="28"/>
      <c r="Y129" s="28"/>
      <c r="Z129" s="28"/>
      <c r="AA129" s="28"/>
      <c r="AB129" s="28" t="s">
        <v>1042</v>
      </c>
      <c r="AC129" s="28" t="s">
        <v>1601</v>
      </c>
      <c r="AD129" s="28"/>
      <c r="AE129" s="28"/>
      <c r="AF129" s="28"/>
      <c r="AG129" s="28"/>
      <c r="AH129" s="28"/>
      <c r="AI129" s="28"/>
      <c r="AJ129" s="28"/>
      <c r="AK129" s="28"/>
      <c r="AL129" s="28" t="s">
        <v>1778</v>
      </c>
      <c r="AM129" s="28"/>
      <c r="AN129" s="28"/>
    </row>
    <row r="130" spans="2:40" x14ac:dyDescent="0.25">
      <c r="B130" s="210" t="str">
        <f t="shared" si="2"/>
        <v/>
      </c>
      <c r="C130" s="210"/>
      <c r="H130" s="28"/>
      <c r="I130" s="28"/>
      <c r="J130" s="28"/>
      <c r="K130" s="28"/>
      <c r="L130" s="28"/>
      <c r="M130" s="28" t="s">
        <v>2364</v>
      </c>
      <c r="N130" s="28"/>
      <c r="O130" s="28"/>
      <c r="P130" s="28"/>
      <c r="Q130" s="28"/>
      <c r="R130" s="28"/>
      <c r="S130" s="28" t="s">
        <v>722</v>
      </c>
      <c r="T130" s="28"/>
      <c r="U130" s="28"/>
      <c r="V130" s="28"/>
      <c r="W130" s="28" t="s">
        <v>608</v>
      </c>
      <c r="X130" s="28"/>
      <c r="Y130" s="28"/>
      <c r="Z130" s="28"/>
      <c r="AA130" s="28"/>
      <c r="AB130" s="28" t="s">
        <v>1043</v>
      </c>
      <c r="AC130" s="28" t="s">
        <v>1602</v>
      </c>
      <c r="AD130" s="28"/>
      <c r="AE130" s="28"/>
      <c r="AF130" s="28"/>
      <c r="AG130" s="28"/>
      <c r="AH130" s="28"/>
      <c r="AI130" s="28"/>
      <c r="AJ130" s="28"/>
      <c r="AK130" s="28"/>
      <c r="AL130" s="28" t="s">
        <v>2005</v>
      </c>
      <c r="AM130" s="28"/>
      <c r="AN130" s="28"/>
    </row>
    <row r="131" spans="2:40" x14ac:dyDescent="0.25">
      <c r="B131" s="210" t="str">
        <f t="shared" si="2"/>
        <v/>
      </c>
      <c r="C131" s="210"/>
      <c r="H131" s="28"/>
      <c r="I131" s="28"/>
      <c r="J131" s="28"/>
      <c r="K131" s="28"/>
      <c r="L131" s="28"/>
      <c r="M131" s="28" t="s">
        <v>2365</v>
      </c>
      <c r="N131" s="28"/>
      <c r="O131" s="28"/>
      <c r="P131" s="28"/>
      <c r="Q131" s="28"/>
      <c r="R131" s="28"/>
      <c r="S131" s="28" t="s">
        <v>723</v>
      </c>
      <c r="T131" s="28"/>
      <c r="U131" s="28"/>
      <c r="V131" s="28"/>
      <c r="W131" s="28" t="s">
        <v>513</v>
      </c>
      <c r="X131" s="28"/>
      <c r="Y131" s="28"/>
      <c r="Z131" s="28"/>
      <c r="AA131" s="28"/>
      <c r="AB131" s="28" t="s">
        <v>1046</v>
      </c>
      <c r="AC131" s="28" t="s">
        <v>1603</v>
      </c>
      <c r="AD131" s="28"/>
      <c r="AE131" s="28"/>
      <c r="AF131" s="28"/>
      <c r="AG131" s="28"/>
      <c r="AH131" s="28"/>
      <c r="AI131" s="28"/>
      <c r="AJ131" s="28"/>
      <c r="AK131" s="28"/>
      <c r="AL131" s="28" t="s">
        <v>2006</v>
      </c>
      <c r="AM131" s="28"/>
      <c r="AN131" s="28"/>
    </row>
    <row r="132" spans="2:40" x14ac:dyDescent="0.25">
      <c r="B132" s="210" t="str">
        <f t="shared" si="2"/>
        <v/>
      </c>
      <c r="C132" s="210"/>
      <c r="H132" s="28"/>
      <c r="I132" s="28"/>
      <c r="J132" s="28"/>
      <c r="K132" s="28"/>
      <c r="L132" s="28"/>
      <c r="M132" s="28" t="s">
        <v>2366</v>
      </c>
      <c r="N132" s="28"/>
      <c r="O132" s="28"/>
      <c r="P132" s="28"/>
      <c r="Q132" s="28"/>
      <c r="R132" s="28"/>
      <c r="S132" s="28" t="s">
        <v>724</v>
      </c>
      <c r="T132" s="28"/>
      <c r="U132" s="28"/>
      <c r="V132" s="28"/>
      <c r="W132" s="28" t="s">
        <v>609</v>
      </c>
      <c r="X132" s="28"/>
      <c r="Y132" s="28"/>
      <c r="Z132" s="28"/>
      <c r="AA132" s="28"/>
      <c r="AB132" s="28" t="s">
        <v>1047</v>
      </c>
      <c r="AC132" s="28" t="s">
        <v>1604</v>
      </c>
      <c r="AD132" s="28"/>
      <c r="AE132" s="28"/>
      <c r="AF132" s="28"/>
      <c r="AG132" s="28"/>
      <c r="AH132" s="28"/>
      <c r="AI132" s="28"/>
      <c r="AJ132" s="28"/>
      <c r="AK132" s="28"/>
      <c r="AL132" s="28" t="s">
        <v>2007</v>
      </c>
      <c r="AM132" s="28"/>
      <c r="AN132" s="28"/>
    </row>
    <row r="133" spans="2:40" x14ac:dyDescent="0.25">
      <c r="B133" s="210" t="str">
        <f t="shared" si="2"/>
        <v/>
      </c>
      <c r="C133" s="210"/>
      <c r="H133" s="28"/>
      <c r="I133" s="28"/>
      <c r="J133" s="28"/>
      <c r="K133" s="28"/>
      <c r="L133" s="28"/>
      <c r="M133" s="28" t="s">
        <v>2541</v>
      </c>
      <c r="N133" s="28"/>
      <c r="O133" s="28"/>
      <c r="P133" s="28"/>
      <c r="Q133" s="28"/>
      <c r="R133" s="28"/>
      <c r="S133" s="28" t="s">
        <v>2541</v>
      </c>
      <c r="T133" s="28"/>
      <c r="U133" s="28"/>
      <c r="V133" s="28"/>
      <c r="W133" s="28" t="s">
        <v>2541</v>
      </c>
      <c r="X133" s="28"/>
      <c r="Y133" s="28"/>
      <c r="Z133" s="28"/>
      <c r="AA133" s="28"/>
      <c r="AB133" s="28" t="s">
        <v>1048</v>
      </c>
      <c r="AC133" s="28" t="s">
        <v>1605</v>
      </c>
      <c r="AD133" s="28"/>
      <c r="AE133" s="28"/>
      <c r="AF133" s="28"/>
      <c r="AG133" s="28"/>
      <c r="AH133" s="28"/>
      <c r="AI133" s="28"/>
      <c r="AJ133" s="28"/>
      <c r="AK133" s="28"/>
      <c r="AL133" s="28" t="s">
        <v>2008</v>
      </c>
      <c r="AM133" s="28"/>
      <c r="AN133" s="28"/>
    </row>
    <row r="134" spans="2:40" x14ac:dyDescent="0.25">
      <c r="B134" s="210" t="str">
        <f t="shared" si="2"/>
        <v/>
      </c>
      <c r="C134" s="210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 t="s">
        <v>1049</v>
      </c>
      <c r="AC134" s="28" t="s">
        <v>1606</v>
      </c>
      <c r="AD134" s="28"/>
      <c r="AE134" s="28"/>
      <c r="AF134" s="28"/>
      <c r="AG134" s="28"/>
      <c r="AH134" s="28"/>
      <c r="AI134" s="28"/>
      <c r="AJ134" s="28"/>
      <c r="AK134" s="28"/>
      <c r="AL134" s="28" t="s">
        <v>2009</v>
      </c>
      <c r="AM134" s="28"/>
      <c r="AN134" s="28"/>
    </row>
    <row r="135" spans="2:40" x14ac:dyDescent="0.25">
      <c r="B135" s="210" t="str">
        <f t="shared" si="2"/>
        <v/>
      </c>
      <c r="C135" s="210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 t="s">
        <v>1050</v>
      </c>
      <c r="AC135" s="28" t="s">
        <v>1607</v>
      </c>
      <c r="AD135" s="28"/>
      <c r="AE135" s="28"/>
      <c r="AF135" s="28"/>
      <c r="AG135" s="28"/>
      <c r="AH135" s="28"/>
      <c r="AI135" s="28"/>
      <c r="AJ135" s="28"/>
      <c r="AK135" s="28"/>
      <c r="AL135" s="28" t="s">
        <v>2010</v>
      </c>
      <c r="AM135" s="28"/>
      <c r="AN135" s="28"/>
    </row>
    <row r="136" spans="2:40" x14ac:dyDescent="0.25">
      <c r="B136" s="210" t="str">
        <f t="shared" si="2"/>
        <v/>
      </c>
      <c r="C136" s="210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 t="s">
        <v>1051</v>
      </c>
      <c r="AC136" s="28" t="s">
        <v>1608</v>
      </c>
      <c r="AD136" s="28"/>
      <c r="AE136" s="28"/>
      <c r="AF136" s="28"/>
      <c r="AG136" s="28"/>
      <c r="AH136" s="28"/>
      <c r="AI136" s="28"/>
      <c r="AJ136" s="28"/>
      <c r="AK136" s="28"/>
      <c r="AL136" s="28" t="s">
        <v>2011</v>
      </c>
      <c r="AM136" s="28"/>
      <c r="AN136" s="28"/>
    </row>
    <row r="137" spans="2:40" x14ac:dyDescent="0.25">
      <c r="B137" s="210" t="str">
        <f t="shared" si="2"/>
        <v/>
      </c>
      <c r="C137" s="210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 t="s">
        <v>1052</v>
      </c>
      <c r="AC137" s="28" t="s">
        <v>1609</v>
      </c>
      <c r="AD137" s="28"/>
      <c r="AE137" s="28"/>
      <c r="AF137" s="28"/>
      <c r="AG137" s="28"/>
      <c r="AH137" s="28"/>
      <c r="AI137" s="28"/>
      <c r="AJ137" s="28"/>
      <c r="AK137" s="28"/>
      <c r="AL137" s="28" t="s">
        <v>2012</v>
      </c>
      <c r="AM137" s="28"/>
      <c r="AN137" s="28"/>
    </row>
    <row r="138" spans="2:40" x14ac:dyDescent="0.25">
      <c r="B138" s="210" t="str">
        <f t="shared" ref="B138:B201" si="3">IF(LOOKUP($B$2,$H$5:$AN$5,H138:AN138)=0,"",LOOKUP($B$2,$H$5:$AN$5,H138:AN138))</f>
        <v/>
      </c>
      <c r="C138" s="210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 t="s">
        <v>1053</v>
      </c>
      <c r="AC138" s="28" t="s">
        <v>1610</v>
      </c>
      <c r="AD138" s="28"/>
      <c r="AE138" s="28"/>
      <c r="AF138" s="28"/>
      <c r="AG138" s="28"/>
      <c r="AH138" s="28"/>
      <c r="AI138" s="28"/>
      <c r="AJ138" s="28"/>
      <c r="AK138" s="28"/>
      <c r="AL138" s="28" t="s">
        <v>2013</v>
      </c>
      <c r="AM138" s="28"/>
      <c r="AN138" s="28"/>
    </row>
    <row r="139" spans="2:40" x14ac:dyDescent="0.25">
      <c r="B139" s="210" t="str">
        <f t="shared" si="3"/>
        <v/>
      </c>
      <c r="C139" s="210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 t="s">
        <v>1054</v>
      </c>
      <c r="AC139" s="28" t="s">
        <v>1611</v>
      </c>
      <c r="AD139" s="28"/>
      <c r="AE139" s="28"/>
      <c r="AF139" s="28"/>
      <c r="AG139" s="28"/>
      <c r="AH139" s="28"/>
      <c r="AI139" s="28"/>
      <c r="AJ139" s="28"/>
      <c r="AK139" s="28"/>
      <c r="AL139" s="28" t="s">
        <v>2015</v>
      </c>
      <c r="AM139" s="28"/>
      <c r="AN139" s="28"/>
    </row>
    <row r="140" spans="2:40" x14ac:dyDescent="0.25">
      <c r="B140" s="210" t="str">
        <f t="shared" si="3"/>
        <v/>
      </c>
      <c r="C140" s="210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 t="s">
        <v>1055</v>
      </c>
      <c r="AC140" s="28" t="s">
        <v>1612</v>
      </c>
      <c r="AD140" s="28"/>
      <c r="AE140" s="28"/>
      <c r="AF140" s="28"/>
      <c r="AG140" s="28"/>
      <c r="AH140" s="28"/>
      <c r="AI140" s="28"/>
      <c r="AJ140" s="28"/>
      <c r="AK140" s="28"/>
      <c r="AL140" s="28" t="s">
        <v>2014</v>
      </c>
      <c r="AM140" s="28"/>
      <c r="AN140" s="28"/>
    </row>
    <row r="141" spans="2:40" x14ac:dyDescent="0.25">
      <c r="B141" s="210" t="str">
        <f t="shared" si="3"/>
        <v/>
      </c>
      <c r="C141" s="210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 t="s">
        <v>1056</v>
      </c>
      <c r="AC141" s="28" t="s">
        <v>1613</v>
      </c>
      <c r="AD141" s="28"/>
      <c r="AE141" s="28"/>
      <c r="AF141" s="28"/>
      <c r="AG141" s="28"/>
      <c r="AH141" s="28"/>
      <c r="AI141" s="28"/>
      <c r="AJ141" s="28"/>
      <c r="AK141" s="28"/>
      <c r="AL141" s="28" t="s">
        <v>2017</v>
      </c>
      <c r="AM141" s="28"/>
      <c r="AN141" s="28"/>
    </row>
    <row r="142" spans="2:40" x14ac:dyDescent="0.25">
      <c r="B142" s="210" t="str">
        <f t="shared" si="3"/>
        <v/>
      </c>
      <c r="C142" s="210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 t="s">
        <v>1057</v>
      </c>
      <c r="AC142" s="28" t="s">
        <v>1614</v>
      </c>
      <c r="AD142" s="28"/>
      <c r="AE142" s="28"/>
      <c r="AF142" s="28"/>
      <c r="AG142" s="28"/>
      <c r="AH142" s="28"/>
      <c r="AI142" s="28"/>
      <c r="AJ142" s="28"/>
      <c r="AK142" s="28"/>
      <c r="AL142" s="28" t="s">
        <v>2018</v>
      </c>
      <c r="AM142" s="28"/>
      <c r="AN142" s="28"/>
    </row>
    <row r="143" spans="2:40" x14ac:dyDescent="0.25">
      <c r="B143" s="210" t="str">
        <f t="shared" si="3"/>
        <v/>
      </c>
      <c r="C143" s="210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 t="s">
        <v>1058</v>
      </c>
      <c r="AC143" s="28" t="s">
        <v>1615</v>
      </c>
      <c r="AD143" s="28"/>
      <c r="AE143" s="28"/>
      <c r="AF143" s="28"/>
      <c r="AG143" s="28"/>
      <c r="AH143" s="28"/>
      <c r="AI143" s="28"/>
      <c r="AJ143" s="28"/>
      <c r="AK143" s="28"/>
      <c r="AL143" s="28" t="s">
        <v>2019</v>
      </c>
      <c r="AM143" s="28"/>
      <c r="AN143" s="28"/>
    </row>
    <row r="144" spans="2:40" x14ac:dyDescent="0.25">
      <c r="B144" s="210" t="str">
        <f t="shared" si="3"/>
        <v/>
      </c>
      <c r="C144" s="210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 t="s">
        <v>1059</v>
      </c>
      <c r="AC144" s="28" t="s">
        <v>1616</v>
      </c>
      <c r="AD144" s="28"/>
      <c r="AE144" s="28"/>
      <c r="AF144" s="28"/>
      <c r="AG144" s="28"/>
      <c r="AH144" s="28"/>
      <c r="AI144" s="28"/>
      <c r="AJ144" s="28"/>
      <c r="AK144" s="28"/>
      <c r="AL144" s="28" t="s">
        <v>2020</v>
      </c>
      <c r="AM144" s="28"/>
      <c r="AN144" s="28"/>
    </row>
    <row r="145" spans="2:40" x14ac:dyDescent="0.25">
      <c r="B145" s="210" t="str">
        <f t="shared" si="3"/>
        <v/>
      </c>
      <c r="C145" s="210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 t="s">
        <v>1060</v>
      </c>
      <c r="AC145" s="28" t="s">
        <v>1617</v>
      </c>
      <c r="AD145" s="28"/>
      <c r="AE145" s="28"/>
      <c r="AF145" s="28"/>
      <c r="AG145" s="28"/>
      <c r="AH145" s="28"/>
      <c r="AI145" s="28"/>
      <c r="AJ145" s="28"/>
      <c r="AK145" s="28"/>
      <c r="AL145" s="28" t="s">
        <v>2022</v>
      </c>
      <c r="AM145" s="28"/>
      <c r="AN145" s="28"/>
    </row>
    <row r="146" spans="2:40" x14ac:dyDescent="0.25">
      <c r="B146" s="210" t="str">
        <f t="shared" si="3"/>
        <v/>
      </c>
      <c r="C146" s="210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 t="s">
        <v>1061</v>
      </c>
      <c r="AC146" s="28" t="s">
        <v>1618</v>
      </c>
      <c r="AD146" s="28"/>
      <c r="AE146" s="28"/>
      <c r="AF146" s="28"/>
      <c r="AG146" s="28"/>
      <c r="AH146" s="28"/>
      <c r="AI146" s="28"/>
      <c r="AJ146" s="28"/>
      <c r="AK146" s="28"/>
      <c r="AL146" s="28" t="s">
        <v>2023</v>
      </c>
      <c r="AM146" s="28"/>
      <c r="AN146" s="28"/>
    </row>
    <row r="147" spans="2:40" x14ac:dyDescent="0.25">
      <c r="B147" s="210" t="str">
        <f t="shared" si="3"/>
        <v/>
      </c>
      <c r="C147" s="210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 t="s">
        <v>1062</v>
      </c>
      <c r="AC147" s="28" t="s">
        <v>1619</v>
      </c>
      <c r="AD147" s="28"/>
      <c r="AE147" s="28"/>
      <c r="AF147" s="28"/>
      <c r="AG147" s="28"/>
      <c r="AH147" s="28"/>
      <c r="AI147" s="28"/>
      <c r="AJ147" s="28"/>
      <c r="AK147" s="28"/>
      <c r="AL147" s="28" t="s">
        <v>2024</v>
      </c>
      <c r="AM147" s="28"/>
      <c r="AN147" s="28"/>
    </row>
    <row r="148" spans="2:40" x14ac:dyDescent="0.25">
      <c r="B148" s="210" t="str">
        <f t="shared" si="3"/>
        <v/>
      </c>
      <c r="C148" s="210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 t="s">
        <v>1063</v>
      </c>
      <c r="AC148" s="28" t="s">
        <v>1620</v>
      </c>
      <c r="AD148" s="28"/>
      <c r="AE148" s="28"/>
      <c r="AF148" s="28"/>
      <c r="AG148" s="28"/>
      <c r="AH148" s="28"/>
      <c r="AI148" s="28"/>
      <c r="AJ148" s="28"/>
      <c r="AK148" s="28"/>
      <c r="AL148" s="28" t="s">
        <v>2025</v>
      </c>
      <c r="AM148" s="28"/>
      <c r="AN148" s="28"/>
    </row>
    <row r="149" spans="2:40" x14ac:dyDescent="0.25">
      <c r="B149" s="210" t="str">
        <f t="shared" si="3"/>
        <v/>
      </c>
      <c r="C149" s="210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 t="s">
        <v>1064</v>
      </c>
      <c r="AC149" s="28" t="s">
        <v>1621</v>
      </c>
      <c r="AD149" s="28"/>
      <c r="AE149" s="28"/>
      <c r="AF149" s="28"/>
      <c r="AG149" s="28"/>
      <c r="AH149" s="28"/>
      <c r="AI149" s="28"/>
      <c r="AJ149" s="28"/>
      <c r="AK149" s="28"/>
      <c r="AL149" s="28" t="s">
        <v>2026</v>
      </c>
      <c r="AM149" s="28"/>
      <c r="AN149" s="28"/>
    </row>
    <row r="150" spans="2:40" x14ac:dyDescent="0.25">
      <c r="B150" s="210" t="str">
        <f t="shared" si="3"/>
        <v/>
      </c>
      <c r="C150" s="210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 t="s">
        <v>1065</v>
      </c>
      <c r="AC150" s="28" t="s">
        <v>1622</v>
      </c>
      <c r="AD150" s="28"/>
      <c r="AE150" s="28"/>
      <c r="AF150" s="28"/>
      <c r="AG150" s="28"/>
      <c r="AH150" s="28"/>
      <c r="AI150" s="28"/>
      <c r="AJ150" s="28"/>
      <c r="AK150" s="28"/>
      <c r="AL150" s="28" t="s">
        <v>2027</v>
      </c>
      <c r="AM150" s="28"/>
      <c r="AN150" s="28"/>
    </row>
    <row r="151" spans="2:40" x14ac:dyDescent="0.25">
      <c r="B151" s="210" t="str">
        <f t="shared" si="3"/>
        <v/>
      </c>
      <c r="C151" s="210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 t="s">
        <v>1066</v>
      </c>
      <c r="AC151" s="28" t="s">
        <v>1623</v>
      </c>
      <c r="AD151" s="28"/>
      <c r="AE151" s="28"/>
      <c r="AF151" s="28"/>
      <c r="AG151" s="28"/>
      <c r="AH151" s="28"/>
      <c r="AI151" s="28"/>
      <c r="AJ151" s="28"/>
      <c r="AK151" s="28"/>
      <c r="AL151" s="28" t="s">
        <v>2028</v>
      </c>
      <c r="AM151" s="28"/>
      <c r="AN151" s="28"/>
    </row>
    <row r="152" spans="2:40" x14ac:dyDescent="0.25">
      <c r="B152" s="210" t="str">
        <f t="shared" si="3"/>
        <v/>
      </c>
      <c r="C152" s="210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 t="s">
        <v>1067</v>
      </c>
      <c r="AC152" s="28" t="s">
        <v>1624</v>
      </c>
      <c r="AD152" s="28"/>
      <c r="AE152" s="28"/>
      <c r="AF152" s="28"/>
      <c r="AG152" s="28"/>
      <c r="AH152" s="28"/>
      <c r="AI152" s="28"/>
      <c r="AJ152" s="28"/>
      <c r="AK152" s="28"/>
      <c r="AL152" s="28" t="s">
        <v>2029</v>
      </c>
      <c r="AM152" s="28"/>
      <c r="AN152" s="28"/>
    </row>
    <row r="153" spans="2:40" x14ac:dyDescent="0.25">
      <c r="B153" s="210" t="str">
        <f t="shared" si="3"/>
        <v/>
      </c>
      <c r="C153" s="210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 t="s">
        <v>1068</v>
      </c>
      <c r="AC153" s="28" t="s">
        <v>1625</v>
      </c>
      <c r="AD153" s="28"/>
      <c r="AE153" s="28"/>
      <c r="AF153" s="28"/>
      <c r="AG153" s="28"/>
      <c r="AH153" s="28"/>
      <c r="AI153" s="28"/>
      <c r="AJ153" s="28"/>
      <c r="AK153" s="28"/>
      <c r="AL153" s="28" t="s">
        <v>2030</v>
      </c>
      <c r="AM153" s="28"/>
      <c r="AN153" s="28"/>
    </row>
    <row r="154" spans="2:40" x14ac:dyDescent="0.25">
      <c r="B154" s="210" t="str">
        <f t="shared" si="3"/>
        <v/>
      </c>
      <c r="C154" s="210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 t="s">
        <v>1069</v>
      </c>
      <c r="AC154" s="28" t="s">
        <v>1626</v>
      </c>
      <c r="AD154" s="28"/>
      <c r="AE154" s="28"/>
      <c r="AF154" s="28"/>
      <c r="AG154" s="28"/>
      <c r="AH154" s="28"/>
      <c r="AI154" s="28"/>
      <c r="AJ154" s="28"/>
      <c r="AK154" s="28"/>
      <c r="AL154" s="28" t="s">
        <v>2092</v>
      </c>
      <c r="AM154" s="28"/>
      <c r="AN154" s="28"/>
    </row>
    <row r="155" spans="2:40" x14ac:dyDescent="0.25">
      <c r="B155" s="210" t="str">
        <f t="shared" si="3"/>
        <v/>
      </c>
      <c r="C155" s="210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 t="s">
        <v>1070</v>
      </c>
      <c r="AC155" s="28" t="s">
        <v>1627</v>
      </c>
      <c r="AD155" s="28"/>
      <c r="AE155" s="28"/>
      <c r="AF155" s="28"/>
      <c r="AG155" s="28"/>
      <c r="AH155" s="28"/>
      <c r="AI155" s="28"/>
      <c r="AJ155" s="28"/>
      <c r="AK155" s="28"/>
      <c r="AL155" s="28" t="s">
        <v>2093</v>
      </c>
      <c r="AM155" s="28"/>
      <c r="AN155" s="28"/>
    </row>
    <row r="156" spans="2:40" x14ac:dyDescent="0.25">
      <c r="B156" s="210" t="str">
        <f t="shared" si="3"/>
        <v/>
      </c>
      <c r="C156" s="210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 t="s">
        <v>1071</v>
      </c>
      <c r="AC156" s="28" t="s">
        <v>1628</v>
      </c>
      <c r="AD156" s="28"/>
      <c r="AE156" s="28"/>
      <c r="AF156" s="28"/>
      <c r="AG156" s="28"/>
      <c r="AH156" s="28"/>
      <c r="AI156" s="28"/>
      <c r="AJ156" s="28"/>
      <c r="AK156" s="28"/>
      <c r="AL156" s="28" t="s">
        <v>2031</v>
      </c>
      <c r="AM156" s="28"/>
      <c r="AN156" s="28"/>
    </row>
    <row r="157" spans="2:40" x14ac:dyDescent="0.25">
      <c r="B157" s="210" t="str">
        <f t="shared" si="3"/>
        <v/>
      </c>
      <c r="C157" s="210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 t="s">
        <v>1072</v>
      </c>
      <c r="AC157" s="28" t="s">
        <v>1629</v>
      </c>
      <c r="AD157" s="28"/>
      <c r="AE157" s="28"/>
      <c r="AF157" s="28"/>
      <c r="AG157" s="28"/>
      <c r="AH157" s="28"/>
      <c r="AI157" s="28"/>
      <c r="AJ157" s="28"/>
      <c r="AK157" s="28"/>
      <c r="AL157" s="28" t="s">
        <v>2032</v>
      </c>
      <c r="AM157" s="28"/>
      <c r="AN157" s="28"/>
    </row>
    <row r="158" spans="2:40" x14ac:dyDescent="0.25">
      <c r="B158" s="210" t="str">
        <f t="shared" si="3"/>
        <v/>
      </c>
      <c r="C158" s="210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 t="s">
        <v>1073</v>
      </c>
      <c r="AC158" s="28" t="s">
        <v>1631</v>
      </c>
      <c r="AD158" s="28"/>
      <c r="AE158" s="28"/>
      <c r="AF158" s="28"/>
      <c r="AG158" s="28"/>
      <c r="AH158" s="28"/>
      <c r="AI158" s="28"/>
      <c r="AJ158" s="28"/>
      <c r="AK158" s="28"/>
      <c r="AL158" s="28" t="s">
        <v>2034</v>
      </c>
      <c r="AM158" s="28"/>
      <c r="AN158" s="28"/>
    </row>
    <row r="159" spans="2:40" x14ac:dyDescent="0.25">
      <c r="B159" s="210" t="str">
        <f t="shared" si="3"/>
        <v/>
      </c>
      <c r="C159" s="210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 t="s">
        <v>1074</v>
      </c>
      <c r="AC159" s="28" t="s">
        <v>1632</v>
      </c>
      <c r="AD159" s="28"/>
      <c r="AE159" s="28"/>
      <c r="AF159" s="28"/>
      <c r="AG159" s="28"/>
      <c r="AH159" s="28"/>
      <c r="AI159" s="28"/>
      <c r="AJ159" s="28"/>
      <c r="AK159" s="28"/>
      <c r="AL159" s="28" t="s">
        <v>2033</v>
      </c>
      <c r="AM159" s="28"/>
      <c r="AN159" s="28"/>
    </row>
    <row r="160" spans="2:40" x14ac:dyDescent="0.25">
      <c r="B160" s="210" t="str">
        <f t="shared" si="3"/>
        <v/>
      </c>
      <c r="C160" s="210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 t="s">
        <v>1075</v>
      </c>
      <c r="AC160" s="28" t="s">
        <v>1633</v>
      </c>
      <c r="AD160" s="28"/>
      <c r="AE160" s="28"/>
      <c r="AF160" s="28"/>
      <c r="AG160" s="28"/>
      <c r="AH160" s="28"/>
      <c r="AI160" s="28"/>
      <c r="AJ160" s="28"/>
      <c r="AK160" s="28"/>
      <c r="AL160" s="28" t="s">
        <v>2035</v>
      </c>
      <c r="AM160" s="28"/>
      <c r="AN160" s="28"/>
    </row>
    <row r="161" spans="2:40" x14ac:dyDescent="0.25">
      <c r="B161" s="210" t="str">
        <f t="shared" si="3"/>
        <v/>
      </c>
      <c r="C161" s="210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 t="s">
        <v>1076</v>
      </c>
      <c r="AC161" s="28" t="s">
        <v>1634</v>
      </c>
      <c r="AD161" s="28"/>
      <c r="AE161" s="28"/>
      <c r="AF161" s="28"/>
      <c r="AG161" s="28"/>
      <c r="AH161" s="28"/>
      <c r="AI161" s="28"/>
      <c r="AJ161" s="28"/>
      <c r="AK161" s="28"/>
      <c r="AL161" s="28" t="s">
        <v>2036</v>
      </c>
      <c r="AM161" s="28"/>
      <c r="AN161" s="28"/>
    </row>
    <row r="162" spans="2:40" x14ac:dyDescent="0.25">
      <c r="B162" s="210" t="str">
        <f t="shared" si="3"/>
        <v/>
      </c>
      <c r="C162" s="210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 t="s">
        <v>1077</v>
      </c>
      <c r="AC162" s="28" t="s">
        <v>1635</v>
      </c>
      <c r="AD162" s="28"/>
      <c r="AE162" s="28"/>
      <c r="AF162" s="28"/>
      <c r="AG162" s="28"/>
      <c r="AH162" s="28"/>
      <c r="AI162" s="28"/>
      <c r="AJ162" s="28"/>
      <c r="AK162" s="28"/>
      <c r="AL162" s="28" t="s">
        <v>2037</v>
      </c>
      <c r="AM162" s="28"/>
      <c r="AN162" s="28"/>
    </row>
    <row r="163" spans="2:40" x14ac:dyDescent="0.25">
      <c r="B163" s="210" t="str">
        <f t="shared" si="3"/>
        <v/>
      </c>
      <c r="C163" s="210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 t="s">
        <v>1078</v>
      </c>
      <c r="AC163" s="28" t="s">
        <v>1636</v>
      </c>
      <c r="AD163" s="28"/>
      <c r="AE163" s="28"/>
      <c r="AF163" s="28"/>
      <c r="AG163" s="28"/>
      <c r="AH163" s="28"/>
      <c r="AI163" s="28"/>
      <c r="AJ163" s="28"/>
      <c r="AK163" s="28"/>
      <c r="AL163" s="28" t="s">
        <v>2038</v>
      </c>
      <c r="AM163" s="28"/>
      <c r="AN163" s="28"/>
    </row>
    <row r="164" spans="2:40" x14ac:dyDescent="0.25">
      <c r="B164" s="210" t="str">
        <f t="shared" si="3"/>
        <v/>
      </c>
      <c r="C164" s="210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 t="s">
        <v>1079</v>
      </c>
      <c r="AC164" s="28" t="s">
        <v>1637</v>
      </c>
      <c r="AD164" s="28"/>
      <c r="AE164" s="28"/>
      <c r="AF164" s="28"/>
      <c r="AG164" s="28"/>
      <c r="AH164" s="28"/>
      <c r="AI164" s="28"/>
      <c r="AJ164" s="28"/>
      <c r="AK164" s="28"/>
      <c r="AL164" s="28" t="s">
        <v>2039</v>
      </c>
      <c r="AM164" s="28"/>
      <c r="AN164" s="28"/>
    </row>
    <row r="165" spans="2:40" x14ac:dyDescent="0.25">
      <c r="B165" s="210" t="str">
        <f t="shared" si="3"/>
        <v/>
      </c>
      <c r="C165" s="210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 t="s">
        <v>1080</v>
      </c>
      <c r="AC165" s="28" t="s">
        <v>1638</v>
      </c>
      <c r="AD165" s="28"/>
      <c r="AE165" s="28"/>
      <c r="AF165" s="28"/>
      <c r="AG165" s="28"/>
      <c r="AH165" s="28"/>
      <c r="AI165" s="28"/>
      <c r="AJ165" s="28"/>
      <c r="AK165" s="28"/>
      <c r="AL165" s="28" t="s">
        <v>2040</v>
      </c>
      <c r="AM165" s="28"/>
      <c r="AN165" s="28"/>
    </row>
    <row r="166" spans="2:40" x14ac:dyDescent="0.25">
      <c r="B166" s="210" t="str">
        <f t="shared" si="3"/>
        <v/>
      </c>
      <c r="C166" s="210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 t="s">
        <v>1081</v>
      </c>
      <c r="AC166" s="28" t="s">
        <v>1639</v>
      </c>
      <c r="AD166" s="28"/>
      <c r="AE166" s="28"/>
      <c r="AF166" s="28"/>
      <c r="AG166" s="28"/>
      <c r="AH166" s="28"/>
      <c r="AI166" s="28"/>
      <c r="AJ166" s="28"/>
      <c r="AK166" s="28"/>
      <c r="AL166" s="28" t="s">
        <v>2041</v>
      </c>
      <c r="AM166" s="28"/>
      <c r="AN166" s="28"/>
    </row>
    <row r="167" spans="2:40" x14ac:dyDescent="0.25">
      <c r="B167" s="210" t="str">
        <f t="shared" si="3"/>
        <v/>
      </c>
      <c r="C167" s="210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 t="s">
        <v>1082</v>
      </c>
      <c r="AC167" s="28" t="s">
        <v>1640</v>
      </c>
      <c r="AD167" s="28"/>
      <c r="AE167" s="28"/>
      <c r="AF167" s="28"/>
      <c r="AG167" s="28"/>
      <c r="AH167" s="28"/>
      <c r="AI167" s="28"/>
      <c r="AJ167" s="28"/>
      <c r="AK167" s="28"/>
      <c r="AL167" s="28" t="s">
        <v>2042</v>
      </c>
      <c r="AM167" s="28"/>
      <c r="AN167" s="28"/>
    </row>
    <row r="168" spans="2:40" x14ac:dyDescent="0.25">
      <c r="B168" s="210" t="str">
        <f t="shared" si="3"/>
        <v/>
      </c>
      <c r="C168" s="210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 t="s">
        <v>1083</v>
      </c>
      <c r="AC168" s="28" t="s">
        <v>1641</v>
      </c>
      <c r="AD168" s="28"/>
      <c r="AE168" s="28"/>
      <c r="AF168" s="28"/>
      <c r="AG168" s="28"/>
      <c r="AH168" s="28"/>
      <c r="AI168" s="28"/>
      <c r="AJ168" s="28"/>
      <c r="AK168" s="28"/>
      <c r="AL168" s="28" t="s">
        <v>2043</v>
      </c>
      <c r="AM168" s="28"/>
      <c r="AN168" s="28"/>
    </row>
    <row r="169" spans="2:40" x14ac:dyDescent="0.25">
      <c r="B169" s="210" t="str">
        <f t="shared" si="3"/>
        <v/>
      </c>
      <c r="C169" s="210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 t="s">
        <v>1084</v>
      </c>
      <c r="AC169" s="28" t="s">
        <v>1642</v>
      </c>
      <c r="AD169" s="28"/>
      <c r="AE169" s="28"/>
      <c r="AF169" s="28"/>
      <c r="AG169" s="28"/>
      <c r="AH169" s="28"/>
      <c r="AI169" s="28"/>
      <c r="AJ169" s="28"/>
      <c r="AK169" s="28"/>
      <c r="AL169" s="28" t="s">
        <v>2090</v>
      </c>
      <c r="AM169" s="28"/>
      <c r="AN169" s="28"/>
    </row>
    <row r="170" spans="2:40" x14ac:dyDescent="0.25">
      <c r="B170" s="210" t="str">
        <f t="shared" si="3"/>
        <v/>
      </c>
      <c r="C170" s="210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 t="s">
        <v>1085</v>
      </c>
      <c r="AC170" s="28" t="s">
        <v>1643</v>
      </c>
      <c r="AD170" s="28"/>
      <c r="AE170" s="28"/>
      <c r="AF170" s="28"/>
      <c r="AG170" s="28"/>
      <c r="AH170" s="28"/>
      <c r="AI170" s="28"/>
      <c r="AJ170" s="28"/>
      <c r="AK170" s="28"/>
      <c r="AL170" s="28" t="s">
        <v>2044</v>
      </c>
      <c r="AM170" s="28"/>
      <c r="AN170" s="28"/>
    </row>
    <row r="171" spans="2:40" x14ac:dyDescent="0.25">
      <c r="B171" s="210" t="str">
        <f t="shared" si="3"/>
        <v/>
      </c>
      <c r="C171" s="210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 t="s">
        <v>1086</v>
      </c>
      <c r="AC171" s="28" t="s">
        <v>1644</v>
      </c>
      <c r="AD171" s="28"/>
      <c r="AE171" s="28"/>
      <c r="AF171" s="28"/>
      <c r="AG171" s="28"/>
      <c r="AH171" s="28"/>
      <c r="AI171" s="28"/>
      <c r="AJ171" s="28"/>
      <c r="AK171" s="28"/>
      <c r="AL171" s="28" t="s">
        <v>2046</v>
      </c>
      <c r="AM171" s="28"/>
      <c r="AN171" s="28"/>
    </row>
    <row r="172" spans="2:40" x14ac:dyDescent="0.25">
      <c r="B172" s="210" t="str">
        <f t="shared" si="3"/>
        <v/>
      </c>
      <c r="C172" s="210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 t="s">
        <v>1470</v>
      </c>
      <c r="AC172" s="28" t="s">
        <v>1645</v>
      </c>
      <c r="AD172" s="28"/>
      <c r="AE172" s="28"/>
      <c r="AF172" s="28"/>
      <c r="AG172" s="28"/>
      <c r="AH172" s="28"/>
      <c r="AI172" s="28"/>
      <c r="AJ172" s="28"/>
      <c r="AK172" s="28"/>
      <c r="AL172" s="28" t="s">
        <v>2047</v>
      </c>
      <c r="AM172" s="28"/>
      <c r="AN172" s="28"/>
    </row>
    <row r="173" spans="2:40" x14ac:dyDescent="0.25">
      <c r="B173" s="210" t="str">
        <f t="shared" si="3"/>
        <v/>
      </c>
      <c r="C173" s="210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 t="s">
        <v>1087</v>
      </c>
      <c r="AC173" s="28" t="s">
        <v>1646</v>
      </c>
      <c r="AD173" s="28"/>
      <c r="AE173" s="28"/>
      <c r="AF173" s="28"/>
      <c r="AG173" s="28"/>
      <c r="AH173" s="28"/>
      <c r="AI173" s="28"/>
      <c r="AJ173" s="28"/>
      <c r="AK173" s="28"/>
      <c r="AL173" s="28" t="s">
        <v>2049</v>
      </c>
      <c r="AM173" s="28"/>
      <c r="AN173" s="28"/>
    </row>
    <row r="174" spans="2:40" x14ac:dyDescent="0.25">
      <c r="B174" s="210" t="str">
        <f t="shared" si="3"/>
        <v/>
      </c>
      <c r="C174" s="210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 t="s">
        <v>1088</v>
      </c>
      <c r="AC174" s="28" t="s">
        <v>1647</v>
      </c>
      <c r="AD174" s="28"/>
      <c r="AE174" s="28"/>
      <c r="AF174" s="28"/>
      <c r="AG174" s="28"/>
      <c r="AH174" s="28"/>
      <c r="AI174" s="28"/>
      <c r="AJ174" s="28"/>
      <c r="AK174" s="28"/>
      <c r="AL174" s="28" t="s">
        <v>2050</v>
      </c>
      <c r="AM174" s="28"/>
      <c r="AN174" s="28"/>
    </row>
    <row r="175" spans="2:40" x14ac:dyDescent="0.25">
      <c r="B175" s="210" t="str">
        <f t="shared" si="3"/>
        <v/>
      </c>
      <c r="C175" s="210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 t="s">
        <v>1089</v>
      </c>
      <c r="AC175" s="28" t="s">
        <v>1648</v>
      </c>
      <c r="AD175" s="28"/>
      <c r="AE175" s="28"/>
      <c r="AF175" s="28"/>
      <c r="AG175" s="28"/>
      <c r="AH175" s="28"/>
      <c r="AI175" s="28"/>
      <c r="AJ175" s="28"/>
      <c r="AK175" s="28"/>
      <c r="AL175" s="28" t="s">
        <v>2051</v>
      </c>
      <c r="AM175" s="28"/>
      <c r="AN175" s="28"/>
    </row>
    <row r="176" spans="2:40" x14ac:dyDescent="0.25">
      <c r="B176" s="210" t="str">
        <f t="shared" si="3"/>
        <v/>
      </c>
      <c r="C176" s="210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 t="s">
        <v>1090</v>
      </c>
      <c r="AC176" s="28" t="s">
        <v>1649</v>
      </c>
      <c r="AD176" s="28"/>
      <c r="AE176" s="28"/>
      <c r="AF176" s="28"/>
      <c r="AG176" s="28"/>
      <c r="AH176" s="28"/>
      <c r="AI176" s="28"/>
      <c r="AJ176" s="28"/>
      <c r="AK176" s="28"/>
      <c r="AL176" s="28" t="s">
        <v>2052</v>
      </c>
      <c r="AM176" s="28"/>
      <c r="AN176" s="28"/>
    </row>
    <row r="177" spans="2:40" x14ac:dyDescent="0.25">
      <c r="B177" s="210" t="str">
        <f t="shared" si="3"/>
        <v/>
      </c>
      <c r="C177" s="210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 t="s">
        <v>995</v>
      </c>
      <c r="AC177" s="28" t="s">
        <v>1650</v>
      </c>
      <c r="AD177" s="28"/>
      <c r="AE177" s="28"/>
      <c r="AF177" s="28"/>
      <c r="AG177" s="28"/>
      <c r="AH177" s="28"/>
      <c r="AI177" s="28"/>
      <c r="AJ177" s="28"/>
      <c r="AK177" s="28"/>
      <c r="AL177" s="28" t="s">
        <v>2053</v>
      </c>
      <c r="AM177" s="28"/>
      <c r="AN177" s="28"/>
    </row>
    <row r="178" spans="2:40" x14ac:dyDescent="0.25">
      <c r="B178" s="210" t="str">
        <f t="shared" si="3"/>
        <v/>
      </c>
      <c r="C178" s="210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 t="s">
        <v>1091</v>
      </c>
      <c r="AC178" s="28" t="s">
        <v>1651</v>
      </c>
      <c r="AD178" s="28"/>
      <c r="AE178" s="28"/>
      <c r="AF178" s="28"/>
      <c r="AG178" s="28"/>
      <c r="AH178" s="28"/>
      <c r="AI178" s="28"/>
      <c r="AJ178" s="28"/>
      <c r="AK178" s="28"/>
      <c r="AL178" s="28" t="s">
        <v>2054</v>
      </c>
      <c r="AM178" s="28"/>
      <c r="AN178" s="28"/>
    </row>
    <row r="179" spans="2:40" x14ac:dyDescent="0.25">
      <c r="B179" s="210" t="str">
        <f t="shared" si="3"/>
        <v/>
      </c>
      <c r="C179" s="210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 t="s">
        <v>1092</v>
      </c>
      <c r="AC179" s="28" t="s">
        <v>1652</v>
      </c>
      <c r="AD179" s="28"/>
      <c r="AE179" s="28"/>
      <c r="AF179" s="28"/>
      <c r="AG179" s="28"/>
      <c r="AH179" s="28"/>
      <c r="AI179" s="28"/>
      <c r="AJ179" s="28"/>
      <c r="AK179" s="28"/>
      <c r="AL179" s="28" t="s">
        <v>1647</v>
      </c>
      <c r="AM179" s="28"/>
      <c r="AN179" s="28"/>
    </row>
    <row r="180" spans="2:40" x14ac:dyDescent="0.25">
      <c r="B180" s="210" t="str">
        <f t="shared" si="3"/>
        <v/>
      </c>
      <c r="C180" s="210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 t="s">
        <v>1093</v>
      </c>
      <c r="AC180" s="28" t="s">
        <v>1653</v>
      </c>
      <c r="AD180" s="28"/>
      <c r="AE180" s="28"/>
      <c r="AF180" s="28"/>
      <c r="AG180" s="28"/>
      <c r="AH180" s="28"/>
      <c r="AI180" s="28"/>
      <c r="AJ180" s="28"/>
      <c r="AK180" s="28"/>
      <c r="AL180" s="28" t="s">
        <v>580</v>
      </c>
      <c r="AM180" s="28"/>
      <c r="AN180" s="28"/>
    </row>
    <row r="181" spans="2:40" x14ac:dyDescent="0.25">
      <c r="B181" s="210" t="str">
        <f t="shared" si="3"/>
        <v/>
      </c>
      <c r="C181" s="210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 t="s">
        <v>1094</v>
      </c>
      <c r="AC181" s="28" t="s">
        <v>1654</v>
      </c>
      <c r="AD181" s="28"/>
      <c r="AE181" s="28"/>
      <c r="AF181" s="28"/>
      <c r="AG181" s="28"/>
      <c r="AH181" s="28"/>
      <c r="AI181" s="28"/>
      <c r="AJ181" s="28"/>
      <c r="AK181" s="28"/>
      <c r="AL181" s="28" t="s">
        <v>2056</v>
      </c>
      <c r="AM181" s="28"/>
      <c r="AN181" s="28"/>
    </row>
    <row r="182" spans="2:40" x14ac:dyDescent="0.25">
      <c r="B182" s="210" t="str">
        <f t="shared" si="3"/>
        <v/>
      </c>
      <c r="C182" s="210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 t="s">
        <v>1095</v>
      </c>
      <c r="AC182" s="28" t="s">
        <v>1655</v>
      </c>
      <c r="AD182" s="28"/>
      <c r="AE182" s="28"/>
      <c r="AF182" s="28"/>
      <c r="AG182" s="28"/>
      <c r="AH182" s="28"/>
      <c r="AI182" s="28"/>
      <c r="AJ182" s="28"/>
      <c r="AK182" s="28"/>
      <c r="AL182" s="28" t="s">
        <v>2057</v>
      </c>
      <c r="AM182" s="28"/>
      <c r="AN182" s="28"/>
    </row>
    <row r="183" spans="2:40" x14ac:dyDescent="0.25">
      <c r="B183" s="210" t="str">
        <f t="shared" si="3"/>
        <v/>
      </c>
      <c r="C183" s="210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 t="s">
        <v>1096</v>
      </c>
      <c r="AC183" s="28" t="s">
        <v>1656</v>
      </c>
      <c r="AD183" s="28"/>
      <c r="AE183" s="28"/>
      <c r="AF183" s="28"/>
      <c r="AG183" s="28"/>
      <c r="AH183" s="28"/>
      <c r="AI183" s="28"/>
      <c r="AJ183" s="28"/>
      <c r="AK183" s="28"/>
      <c r="AL183" s="28" t="s">
        <v>2058</v>
      </c>
      <c r="AM183" s="28"/>
      <c r="AN183" s="28"/>
    </row>
    <row r="184" spans="2:40" x14ac:dyDescent="0.25">
      <c r="B184" s="210" t="str">
        <f t="shared" si="3"/>
        <v/>
      </c>
      <c r="C184" s="210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 t="s">
        <v>1098</v>
      </c>
      <c r="AC184" s="28" t="s">
        <v>1659</v>
      </c>
      <c r="AD184" s="28"/>
      <c r="AE184" s="28"/>
      <c r="AF184" s="28"/>
      <c r="AG184" s="28"/>
      <c r="AH184" s="28"/>
      <c r="AI184" s="28"/>
      <c r="AJ184" s="28"/>
      <c r="AK184" s="28"/>
      <c r="AL184" s="28" t="s">
        <v>2059</v>
      </c>
      <c r="AM184" s="28"/>
      <c r="AN184" s="28"/>
    </row>
    <row r="185" spans="2:40" x14ac:dyDescent="0.25">
      <c r="B185" s="210" t="str">
        <f t="shared" si="3"/>
        <v/>
      </c>
      <c r="C185" s="210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 t="s">
        <v>1099</v>
      </c>
      <c r="AC185" s="28" t="s">
        <v>1657</v>
      </c>
      <c r="AD185" s="28"/>
      <c r="AE185" s="28"/>
      <c r="AF185" s="28"/>
      <c r="AG185" s="28"/>
      <c r="AH185" s="28"/>
      <c r="AI185" s="28"/>
      <c r="AJ185" s="28"/>
      <c r="AK185" s="28"/>
      <c r="AL185" s="28" t="s">
        <v>322</v>
      </c>
      <c r="AM185" s="28"/>
      <c r="AN185" s="28"/>
    </row>
    <row r="186" spans="2:40" x14ac:dyDescent="0.25">
      <c r="B186" s="210" t="str">
        <f t="shared" si="3"/>
        <v/>
      </c>
      <c r="C186" s="210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 t="s">
        <v>1100</v>
      </c>
      <c r="AC186" s="28" t="s">
        <v>1658</v>
      </c>
      <c r="AD186" s="28"/>
      <c r="AE186" s="28"/>
      <c r="AF186" s="28"/>
      <c r="AG186" s="28"/>
      <c r="AH186" s="28"/>
      <c r="AI186" s="28"/>
      <c r="AJ186" s="28"/>
      <c r="AK186" s="28"/>
      <c r="AL186" s="28" t="s">
        <v>2060</v>
      </c>
      <c r="AM186" s="28"/>
      <c r="AN186" s="28"/>
    </row>
    <row r="187" spans="2:40" x14ac:dyDescent="0.25">
      <c r="B187" s="210" t="str">
        <f t="shared" si="3"/>
        <v/>
      </c>
      <c r="C187" s="210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 t="s">
        <v>1101</v>
      </c>
      <c r="AC187" s="28" t="s">
        <v>1660</v>
      </c>
      <c r="AD187" s="28"/>
      <c r="AE187" s="28"/>
      <c r="AF187" s="28"/>
      <c r="AG187" s="28"/>
      <c r="AH187" s="28"/>
      <c r="AI187" s="28"/>
      <c r="AJ187" s="28"/>
      <c r="AK187" s="28"/>
      <c r="AL187" s="28" t="s">
        <v>2065</v>
      </c>
      <c r="AM187" s="28"/>
      <c r="AN187" s="28"/>
    </row>
    <row r="188" spans="2:40" x14ac:dyDescent="0.25">
      <c r="B188" s="210" t="str">
        <f t="shared" si="3"/>
        <v/>
      </c>
      <c r="C188" s="210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 t="s">
        <v>1102</v>
      </c>
      <c r="AC188" s="28" t="s">
        <v>1661</v>
      </c>
      <c r="AD188" s="28"/>
      <c r="AE188" s="28"/>
      <c r="AF188" s="28"/>
      <c r="AG188" s="28"/>
      <c r="AH188" s="28"/>
      <c r="AI188" s="28"/>
      <c r="AJ188" s="28"/>
      <c r="AK188" s="28"/>
      <c r="AL188" s="28" t="s">
        <v>2061</v>
      </c>
      <c r="AM188" s="28"/>
      <c r="AN188" s="28"/>
    </row>
    <row r="189" spans="2:40" x14ac:dyDescent="0.25">
      <c r="B189" s="210" t="str">
        <f t="shared" si="3"/>
        <v/>
      </c>
      <c r="C189" s="210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 t="s">
        <v>1103</v>
      </c>
      <c r="AC189" s="28" t="s">
        <v>1662</v>
      </c>
      <c r="AD189" s="28"/>
      <c r="AE189" s="28"/>
      <c r="AF189" s="28"/>
      <c r="AG189" s="28"/>
      <c r="AH189" s="28"/>
      <c r="AI189" s="28"/>
      <c r="AJ189" s="28"/>
      <c r="AK189" s="28"/>
      <c r="AL189" s="28" t="s">
        <v>2062</v>
      </c>
      <c r="AM189" s="28"/>
      <c r="AN189" s="28"/>
    </row>
    <row r="190" spans="2:40" x14ac:dyDescent="0.25">
      <c r="B190" s="210" t="str">
        <f t="shared" si="3"/>
        <v/>
      </c>
      <c r="C190" s="210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 t="s">
        <v>1104</v>
      </c>
      <c r="AC190" s="28" t="s">
        <v>1663</v>
      </c>
      <c r="AD190" s="28"/>
      <c r="AE190" s="28"/>
      <c r="AF190" s="28"/>
      <c r="AG190" s="28"/>
      <c r="AH190" s="28"/>
      <c r="AI190" s="28"/>
      <c r="AJ190" s="28"/>
      <c r="AK190" s="28"/>
      <c r="AL190" s="28" t="s">
        <v>2063</v>
      </c>
      <c r="AM190" s="28"/>
      <c r="AN190" s="28"/>
    </row>
    <row r="191" spans="2:40" x14ac:dyDescent="0.25">
      <c r="B191" s="210" t="str">
        <f t="shared" si="3"/>
        <v/>
      </c>
      <c r="C191" s="210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 t="s">
        <v>1106</v>
      </c>
      <c r="AC191" s="28" t="s">
        <v>1664</v>
      </c>
      <c r="AD191" s="28"/>
      <c r="AE191" s="28"/>
      <c r="AF191" s="28"/>
      <c r="AG191" s="28"/>
      <c r="AH191" s="28"/>
      <c r="AI191" s="28"/>
      <c r="AJ191" s="28"/>
      <c r="AK191" s="28"/>
      <c r="AL191" s="28" t="s">
        <v>2064</v>
      </c>
      <c r="AM191" s="28"/>
      <c r="AN191" s="28"/>
    </row>
    <row r="192" spans="2:40" x14ac:dyDescent="0.25">
      <c r="B192" s="210" t="str">
        <f t="shared" si="3"/>
        <v/>
      </c>
      <c r="C192" s="210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 t="s">
        <v>1105</v>
      </c>
      <c r="AC192" s="28" t="s">
        <v>1665</v>
      </c>
      <c r="AD192" s="28"/>
      <c r="AE192" s="28"/>
      <c r="AF192" s="28"/>
      <c r="AG192" s="28"/>
      <c r="AH192" s="28"/>
      <c r="AI192" s="28"/>
      <c r="AJ192" s="28"/>
      <c r="AK192" s="28"/>
      <c r="AL192" s="28" t="s">
        <v>2066</v>
      </c>
      <c r="AM192" s="28"/>
      <c r="AN192" s="28"/>
    </row>
    <row r="193" spans="2:40" x14ac:dyDescent="0.25">
      <c r="B193" s="210" t="str">
        <f t="shared" si="3"/>
        <v/>
      </c>
      <c r="C193" s="210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 t="s">
        <v>1107</v>
      </c>
      <c r="AC193" s="28" t="s">
        <v>1666</v>
      </c>
      <c r="AD193" s="28"/>
      <c r="AE193" s="28"/>
      <c r="AF193" s="28"/>
      <c r="AG193" s="28"/>
      <c r="AH193" s="28"/>
      <c r="AI193" s="28"/>
      <c r="AJ193" s="28"/>
      <c r="AK193" s="28"/>
      <c r="AL193" s="28" t="s">
        <v>2067</v>
      </c>
      <c r="AM193" s="28"/>
      <c r="AN193" s="28"/>
    </row>
    <row r="194" spans="2:40" x14ac:dyDescent="0.25">
      <c r="B194" s="210" t="str">
        <f t="shared" si="3"/>
        <v/>
      </c>
      <c r="C194" s="210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 t="s">
        <v>1479</v>
      </c>
      <c r="AC194" s="28" t="s">
        <v>1667</v>
      </c>
      <c r="AD194" s="28"/>
      <c r="AE194" s="28"/>
      <c r="AF194" s="28"/>
      <c r="AG194" s="28"/>
      <c r="AH194" s="28"/>
      <c r="AI194" s="28"/>
      <c r="AJ194" s="28"/>
      <c r="AK194" s="28"/>
      <c r="AL194" s="28" t="s">
        <v>1920</v>
      </c>
      <c r="AM194" s="28"/>
      <c r="AN194" s="28"/>
    </row>
    <row r="195" spans="2:40" x14ac:dyDescent="0.25">
      <c r="B195" s="210" t="str">
        <f t="shared" si="3"/>
        <v/>
      </c>
      <c r="C195" s="210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 t="s">
        <v>1108</v>
      </c>
      <c r="AC195" s="28" t="s">
        <v>1668</v>
      </c>
      <c r="AD195" s="28"/>
      <c r="AE195" s="28"/>
      <c r="AF195" s="28"/>
      <c r="AG195" s="28"/>
      <c r="AH195" s="28"/>
      <c r="AI195" s="28"/>
      <c r="AJ195" s="28"/>
      <c r="AK195" s="28"/>
      <c r="AL195" s="28" t="s">
        <v>2068</v>
      </c>
      <c r="AM195" s="28"/>
      <c r="AN195" s="28"/>
    </row>
    <row r="196" spans="2:40" x14ac:dyDescent="0.25">
      <c r="B196" s="210" t="str">
        <f t="shared" si="3"/>
        <v/>
      </c>
      <c r="C196" s="210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 t="s">
        <v>1114</v>
      </c>
      <c r="AC196" s="28" t="s">
        <v>1669</v>
      </c>
      <c r="AD196" s="28"/>
      <c r="AE196" s="28"/>
      <c r="AF196" s="28"/>
      <c r="AG196" s="28"/>
      <c r="AH196" s="28"/>
      <c r="AI196" s="28"/>
      <c r="AJ196" s="28"/>
      <c r="AK196" s="28"/>
      <c r="AL196" s="28" t="s">
        <v>2069</v>
      </c>
      <c r="AM196" s="28"/>
      <c r="AN196" s="28"/>
    </row>
    <row r="197" spans="2:40" x14ac:dyDescent="0.25">
      <c r="B197" s="210" t="str">
        <f t="shared" si="3"/>
        <v/>
      </c>
      <c r="C197" s="210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 t="s">
        <v>1115</v>
      </c>
      <c r="AC197" s="28" t="s">
        <v>1670</v>
      </c>
      <c r="AD197" s="28"/>
      <c r="AE197" s="28"/>
      <c r="AF197" s="28"/>
      <c r="AG197" s="28"/>
      <c r="AH197" s="28"/>
      <c r="AI197" s="28"/>
      <c r="AJ197" s="28"/>
      <c r="AK197" s="28"/>
      <c r="AL197" s="28" t="s">
        <v>2070</v>
      </c>
      <c r="AM197" s="28"/>
      <c r="AN197" s="28"/>
    </row>
    <row r="198" spans="2:40" x14ac:dyDescent="0.25">
      <c r="B198" s="210" t="str">
        <f t="shared" si="3"/>
        <v/>
      </c>
      <c r="C198" s="210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 t="s">
        <v>1109</v>
      </c>
      <c r="AC198" s="28" t="s">
        <v>1671</v>
      </c>
      <c r="AD198" s="28"/>
      <c r="AE198" s="28"/>
      <c r="AF198" s="28"/>
      <c r="AG198" s="28"/>
      <c r="AH198" s="28"/>
      <c r="AI198" s="28"/>
      <c r="AJ198" s="28"/>
      <c r="AK198" s="28"/>
      <c r="AL198" s="28" t="s">
        <v>586</v>
      </c>
      <c r="AM198" s="28"/>
      <c r="AN198" s="28"/>
    </row>
    <row r="199" spans="2:40" x14ac:dyDescent="0.25">
      <c r="B199" s="210" t="str">
        <f t="shared" si="3"/>
        <v/>
      </c>
      <c r="C199" s="210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 t="s">
        <v>1110</v>
      </c>
      <c r="AC199" s="28" t="s">
        <v>1672</v>
      </c>
      <c r="AD199" s="28"/>
      <c r="AE199" s="28"/>
      <c r="AF199" s="28"/>
      <c r="AG199" s="28"/>
      <c r="AH199" s="28"/>
      <c r="AI199" s="28"/>
      <c r="AJ199" s="28"/>
      <c r="AK199" s="28"/>
      <c r="AL199" s="28" t="s">
        <v>2071</v>
      </c>
      <c r="AM199" s="28"/>
      <c r="AN199" s="28"/>
    </row>
    <row r="200" spans="2:40" x14ac:dyDescent="0.25">
      <c r="B200" s="210" t="str">
        <f t="shared" si="3"/>
        <v/>
      </c>
      <c r="C200" s="210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 t="s">
        <v>1111</v>
      </c>
      <c r="AC200" s="28" t="s">
        <v>1673</v>
      </c>
      <c r="AD200" s="28"/>
      <c r="AE200" s="28"/>
      <c r="AF200" s="28"/>
      <c r="AG200" s="28"/>
      <c r="AH200" s="28"/>
      <c r="AI200" s="28"/>
      <c r="AJ200" s="28"/>
      <c r="AK200" s="28"/>
      <c r="AL200" s="28" t="s">
        <v>2072</v>
      </c>
      <c r="AM200" s="28"/>
      <c r="AN200" s="28"/>
    </row>
    <row r="201" spans="2:40" x14ac:dyDescent="0.25">
      <c r="B201" s="210" t="str">
        <f t="shared" si="3"/>
        <v/>
      </c>
      <c r="C201" s="210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 t="s">
        <v>1112</v>
      </c>
      <c r="AC201" s="28" t="s">
        <v>124</v>
      </c>
      <c r="AD201" s="28"/>
      <c r="AE201" s="28"/>
      <c r="AF201" s="28"/>
      <c r="AG201" s="28"/>
      <c r="AH201" s="28"/>
      <c r="AI201" s="28"/>
      <c r="AJ201" s="28"/>
      <c r="AK201" s="28"/>
      <c r="AL201" s="28" t="s">
        <v>2088</v>
      </c>
      <c r="AM201" s="28"/>
      <c r="AN201" s="28"/>
    </row>
    <row r="202" spans="2:40" x14ac:dyDescent="0.25">
      <c r="B202" s="210" t="str">
        <f t="shared" ref="B202:B265" si="4">IF(LOOKUP($B$2,$H$5:$AN$5,H202:AN202)=0,"",LOOKUP($B$2,$H$5:$AN$5,H202:AN202))</f>
        <v/>
      </c>
      <c r="C202" s="210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 t="s">
        <v>1113</v>
      </c>
      <c r="AC202" s="28" t="s">
        <v>284</v>
      </c>
      <c r="AD202" s="28"/>
      <c r="AE202" s="28"/>
      <c r="AF202" s="28"/>
      <c r="AG202" s="28"/>
      <c r="AH202" s="28"/>
      <c r="AI202" s="28"/>
      <c r="AJ202" s="28"/>
      <c r="AK202" s="28"/>
      <c r="AL202" s="28" t="s">
        <v>593</v>
      </c>
      <c r="AM202" s="28"/>
      <c r="AN202" s="28"/>
    </row>
    <row r="203" spans="2:40" x14ac:dyDescent="0.25">
      <c r="B203" s="210" t="str">
        <f t="shared" si="4"/>
        <v/>
      </c>
      <c r="C203" s="210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 t="s">
        <v>1128</v>
      </c>
      <c r="AC203" s="28" t="s">
        <v>1674</v>
      </c>
      <c r="AD203" s="28"/>
      <c r="AE203" s="28"/>
      <c r="AF203" s="28"/>
      <c r="AG203" s="28"/>
      <c r="AH203" s="28"/>
      <c r="AI203" s="28"/>
      <c r="AJ203" s="28"/>
      <c r="AK203" s="28"/>
      <c r="AL203" s="28" t="s">
        <v>2073</v>
      </c>
      <c r="AM203" s="28"/>
      <c r="AN203" s="28"/>
    </row>
    <row r="204" spans="2:40" x14ac:dyDescent="0.25">
      <c r="B204" s="210" t="str">
        <f t="shared" si="4"/>
        <v/>
      </c>
      <c r="C204" s="210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 t="s">
        <v>1116</v>
      </c>
      <c r="AC204" s="28" t="s">
        <v>1675</v>
      </c>
      <c r="AD204" s="28"/>
      <c r="AE204" s="28"/>
      <c r="AF204" s="28"/>
      <c r="AG204" s="28"/>
      <c r="AH204" s="28"/>
      <c r="AI204" s="28"/>
      <c r="AJ204" s="28"/>
      <c r="AK204" s="28"/>
      <c r="AL204" s="28" t="s">
        <v>2074</v>
      </c>
      <c r="AM204" s="28"/>
      <c r="AN204" s="28"/>
    </row>
    <row r="205" spans="2:40" x14ac:dyDescent="0.25">
      <c r="B205" s="210" t="str">
        <f t="shared" si="4"/>
        <v/>
      </c>
      <c r="C205" s="210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 t="s">
        <v>274</v>
      </c>
      <c r="AC205" s="28" t="s">
        <v>1676</v>
      </c>
      <c r="AD205" s="28"/>
      <c r="AE205" s="28"/>
      <c r="AF205" s="28"/>
      <c r="AG205" s="28"/>
      <c r="AH205" s="28"/>
      <c r="AI205" s="28"/>
      <c r="AJ205" s="28"/>
      <c r="AK205" s="28"/>
      <c r="AL205" s="28" t="s">
        <v>2091</v>
      </c>
      <c r="AM205" s="28"/>
      <c r="AN205" s="28"/>
    </row>
    <row r="206" spans="2:40" x14ac:dyDescent="0.25">
      <c r="B206" s="210" t="str">
        <f t="shared" si="4"/>
        <v/>
      </c>
      <c r="C206" s="210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 t="s">
        <v>1117</v>
      </c>
      <c r="AC206" s="28" t="s">
        <v>1677</v>
      </c>
      <c r="AD206" s="28"/>
      <c r="AE206" s="28"/>
      <c r="AF206" s="28"/>
      <c r="AG206" s="28"/>
      <c r="AH206" s="28"/>
      <c r="AI206" s="28"/>
      <c r="AJ206" s="28"/>
      <c r="AK206" s="28"/>
      <c r="AL206" s="28" t="s">
        <v>2075</v>
      </c>
      <c r="AM206" s="28"/>
      <c r="AN206" s="28"/>
    </row>
    <row r="207" spans="2:40" x14ac:dyDescent="0.25">
      <c r="B207" s="210" t="str">
        <f t="shared" si="4"/>
        <v/>
      </c>
      <c r="C207" s="210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 t="s">
        <v>1118</v>
      </c>
      <c r="AC207" s="28" t="s">
        <v>1678</v>
      </c>
      <c r="AD207" s="28"/>
      <c r="AE207" s="28"/>
      <c r="AF207" s="28"/>
      <c r="AG207" s="28"/>
      <c r="AH207" s="28"/>
      <c r="AI207" s="28"/>
      <c r="AJ207" s="28"/>
      <c r="AK207" s="28"/>
      <c r="AL207" s="28" t="s">
        <v>2076</v>
      </c>
      <c r="AM207" s="28"/>
      <c r="AN207" s="28"/>
    </row>
    <row r="208" spans="2:40" x14ac:dyDescent="0.25">
      <c r="B208" s="210" t="str">
        <f t="shared" si="4"/>
        <v/>
      </c>
      <c r="C208" s="210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 t="s">
        <v>1119</v>
      </c>
      <c r="AC208" s="28" t="s">
        <v>1679</v>
      </c>
      <c r="AD208" s="28"/>
      <c r="AE208" s="28"/>
      <c r="AF208" s="28"/>
      <c r="AG208" s="28"/>
      <c r="AH208" s="28"/>
      <c r="AI208" s="28"/>
      <c r="AJ208" s="28"/>
      <c r="AK208" s="28"/>
      <c r="AL208" s="28" t="s">
        <v>2077</v>
      </c>
      <c r="AM208" s="28"/>
      <c r="AN208" s="28"/>
    </row>
    <row r="209" spans="2:40" x14ac:dyDescent="0.25">
      <c r="B209" s="210" t="str">
        <f t="shared" si="4"/>
        <v/>
      </c>
      <c r="C209" s="210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 t="s">
        <v>1120</v>
      </c>
      <c r="AC209" s="28" t="s">
        <v>1680</v>
      </c>
      <c r="AD209" s="28"/>
      <c r="AE209" s="28"/>
      <c r="AF209" s="28"/>
      <c r="AG209" s="28"/>
      <c r="AH209" s="28"/>
      <c r="AI209" s="28"/>
      <c r="AJ209" s="28"/>
      <c r="AK209" s="28"/>
      <c r="AL209" s="28" t="s">
        <v>1980</v>
      </c>
      <c r="AM209" s="28"/>
      <c r="AN209" s="28"/>
    </row>
    <row r="210" spans="2:40" x14ac:dyDescent="0.25">
      <c r="B210" s="210" t="str">
        <f t="shared" si="4"/>
        <v/>
      </c>
      <c r="C210" s="210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 t="s">
        <v>1121</v>
      </c>
      <c r="AC210" s="28" t="s">
        <v>1681</v>
      </c>
      <c r="AD210" s="28"/>
      <c r="AE210" s="28"/>
      <c r="AF210" s="28"/>
      <c r="AG210" s="28"/>
      <c r="AH210" s="28"/>
      <c r="AI210" s="28"/>
      <c r="AJ210" s="28"/>
      <c r="AK210" s="28"/>
      <c r="AL210" s="28" t="s">
        <v>1985</v>
      </c>
      <c r="AM210" s="28"/>
      <c r="AN210" s="28"/>
    </row>
    <row r="211" spans="2:40" x14ac:dyDescent="0.25">
      <c r="B211" s="210" t="str">
        <f t="shared" si="4"/>
        <v/>
      </c>
      <c r="C211" s="210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 t="s">
        <v>1122</v>
      </c>
      <c r="AC211" s="28" t="s">
        <v>1682</v>
      </c>
      <c r="AD211" s="28"/>
      <c r="AE211" s="28"/>
      <c r="AF211" s="28"/>
      <c r="AG211" s="28"/>
      <c r="AH211" s="28"/>
      <c r="AI211" s="28"/>
      <c r="AJ211" s="28"/>
      <c r="AK211" s="28"/>
      <c r="AL211" s="28" t="s">
        <v>2078</v>
      </c>
      <c r="AM211" s="28"/>
      <c r="AN211" s="28"/>
    </row>
    <row r="212" spans="2:40" x14ac:dyDescent="0.25">
      <c r="B212" s="210" t="str">
        <f t="shared" si="4"/>
        <v/>
      </c>
      <c r="C212" s="210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 t="s">
        <v>1123</v>
      </c>
      <c r="AC212" s="28" t="s">
        <v>1683</v>
      </c>
      <c r="AD212" s="28"/>
      <c r="AE212" s="28"/>
      <c r="AF212" s="28"/>
      <c r="AG212" s="28"/>
      <c r="AH212" s="28"/>
      <c r="AI212" s="28"/>
      <c r="AJ212" s="28"/>
      <c r="AK212" s="28"/>
      <c r="AL212" s="28" t="s">
        <v>2079</v>
      </c>
      <c r="AM212" s="28"/>
      <c r="AN212" s="28"/>
    </row>
    <row r="213" spans="2:40" x14ac:dyDescent="0.25">
      <c r="B213" s="210" t="str">
        <f t="shared" si="4"/>
        <v/>
      </c>
      <c r="C213" s="210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 t="s">
        <v>1124</v>
      </c>
      <c r="AC213" s="28" t="s">
        <v>1684</v>
      </c>
      <c r="AD213" s="28"/>
      <c r="AE213" s="28"/>
      <c r="AF213" s="28"/>
      <c r="AG213" s="28"/>
      <c r="AH213" s="28"/>
      <c r="AI213" s="28"/>
      <c r="AJ213" s="28"/>
      <c r="AK213" s="28"/>
      <c r="AL213" s="28" t="s">
        <v>2080</v>
      </c>
      <c r="AM213" s="28"/>
      <c r="AN213" s="28"/>
    </row>
    <row r="214" spans="2:40" x14ac:dyDescent="0.25">
      <c r="B214" s="210" t="str">
        <f t="shared" si="4"/>
        <v/>
      </c>
      <c r="C214" s="210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 t="s">
        <v>1125</v>
      </c>
      <c r="AC214" s="28" t="s">
        <v>1685</v>
      </c>
      <c r="AD214" s="28"/>
      <c r="AE214" s="28"/>
      <c r="AF214" s="28"/>
      <c r="AG214" s="28"/>
      <c r="AH214" s="28"/>
      <c r="AI214" s="28"/>
      <c r="AJ214" s="28"/>
      <c r="AK214" s="28"/>
      <c r="AL214" s="28" t="s">
        <v>721</v>
      </c>
      <c r="AM214" s="28"/>
      <c r="AN214" s="28"/>
    </row>
    <row r="215" spans="2:40" x14ac:dyDescent="0.25">
      <c r="B215" s="210" t="str">
        <f t="shared" si="4"/>
        <v/>
      </c>
      <c r="C215" s="210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 t="s">
        <v>1126</v>
      </c>
      <c r="AC215" s="28" t="s">
        <v>1686</v>
      </c>
      <c r="AD215" s="28"/>
      <c r="AE215" s="28"/>
      <c r="AF215" s="28"/>
      <c r="AG215" s="28"/>
      <c r="AH215" s="28"/>
      <c r="AI215" s="28"/>
      <c r="AJ215" s="28"/>
      <c r="AK215" s="28"/>
      <c r="AL215" s="28" t="s">
        <v>239</v>
      </c>
      <c r="AM215" s="28"/>
      <c r="AN215" s="28"/>
    </row>
    <row r="216" spans="2:40" x14ac:dyDescent="0.25">
      <c r="B216" s="210" t="str">
        <f t="shared" si="4"/>
        <v/>
      </c>
      <c r="C216" s="210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 t="s">
        <v>1127</v>
      </c>
      <c r="AC216" s="28" t="s">
        <v>1687</v>
      </c>
      <c r="AD216" s="28"/>
      <c r="AE216" s="28"/>
      <c r="AF216" s="28"/>
      <c r="AG216" s="28"/>
      <c r="AH216" s="28"/>
      <c r="AI216" s="28"/>
      <c r="AJ216" s="28"/>
      <c r="AK216" s="28"/>
      <c r="AL216" s="28" t="s">
        <v>2081</v>
      </c>
      <c r="AM216" s="28"/>
      <c r="AN216" s="28"/>
    </row>
    <row r="217" spans="2:40" x14ac:dyDescent="0.25">
      <c r="B217" s="210" t="str">
        <f t="shared" si="4"/>
        <v/>
      </c>
      <c r="C217" s="210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 t="s">
        <v>1129</v>
      </c>
      <c r="AC217" s="28" t="s">
        <v>1688</v>
      </c>
      <c r="AD217" s="28"/>
      <c r="AE217" s="28"/>
      <c r="AF217" s="28"/>
      <c r="AG217" s="28"/>
      <c r="AH217" s="28"/>
      <c r="AI217" s="28"/>
      <c r="AJ217" s="28"/>
      <c r="AK217" s="28"/>
      <c r="AL217" s="28" t="s">
        <v>2082</v>
      </c>
      <c r="AM217" s="28"/>
      <c r="AN217" s="28"/>
    </row>
    <row r="218" spans="2:40" x14ac:dyDescent="0.25">
      <c r="B218" s="210" t="str">
        <f t="shared" si="4"/>
        <v/>
      </c>
      <c r="C218" s="210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 t="s">
        <v>1130</v>
      </c>
      <c r="AC218" s="28" t="s">
        <v>239</v>
      </c>
      <c r="AD218" s="28"/>
      <c r="AE218" s="28"/>
      <c r="AF218" s="28"/>
      <c r="AG218" s="28"/>
      <c r="AH218" s="28"/>
      <c r="AI218" s="28"/>
      <c r="AJ218" s="28"/>
      <c r="AK218" s="28"/>
      <c r="AL218" s="28" t="s">
        <v>2083</v>
      </c>
      <c r="AM218" s="28"/>
      <c r="AN218" s="28"/>
    </row>
    <row r="219" spans="2:40" x14ac:dyDescent="0.25">
      <c r="B219" s="210" t="str">
        <f t="shared" si="4"/>
        <v/>
      </c>
      <c r="C219" s="210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 t="s">
        <v>1130</v>
      </c>
      <c r="AC219" s="28" t="s">
        <v>1689</v>
      </c>
      <c r="AD219" s="28"/>
      <c r="AE219" s="28"/>
      <c r="AF219" s="28"/>
      <c r="AG219" s="28"/>
      <c r="AH219" s="28"/>
      <c r="AI219" s="28"/>
      <c r="AJ219" s="28"/>
      <c r="AK219" s="28"/>
      <c r="AL219" s="28" t="s">
        <v>2084</v>
      </c>
      <c r="AM219" s="28"/>
      <c r="AN219" s="28"/>
    </row>
    <row r="220" spans="2:40" x14ac:dyDescent="0.25">
      <c r="B220" s="210" t="str">
        <f t="shared" si="4"/>
        <v/>
      </c>
      <c r="C220" s="210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 t="s">
        <v>1131</v>
      </c>
      <c r="AC220" s="28" t="s">
        <v>1690</v>
      </c>
      <c r="AD220" s="28"/>
      <c r="AE220" s="28"/>
      <c r="AF220" s="28"/>
      <c r="AG220" s="28"/>
      <c r="AH220" s="28"/>
      <c r="AI220" s="28"/>
      <c r="AJ220" s="28"/>
      <c r="AK220" s="28"/>
      <c r="AL220" s="28" t="s">
        <v>2541</v>
      </c>
      <c r="AM220" s="28"/>
      <c r="AN220" s="28"/>
    </row>
    <row r="221" spans="2:40" x14ac:dyDescent="0.25">
      <c r="B221" s="210" t="str">
        <f t="shared" si="4"/>
        <v/>
      </c>
      <c r="C221" s="210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 t="s">
        <v>1132</v>
      </c>
      <c r="AC221" s="28" t="s">
        <v>1691</v>
      </c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</row>
    <row r="222" spans="2:40" x14ac:dyDescent="0.25">
      <c r="B222" s="210" t="str">
        <f t="shared" si="4"/>
        <v/>
      </c>
      <c r="C222" s="210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 t="s">
        <v>1133</v>
      </c>
      <c r="AC222" s="28" t="s">
        <v>1692</v>
      </c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</row>
    <row r="223" spans="2:40" x14ac:dyDescent="0.25">
      <c r="B223" s="210" t="str">
        <f t="shared" si="4"/>
        <v/>
      </c>
      <c r="C223" s="210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 t="s">
        <v>1134</v>
      </c>
      <c r="AC223" s="28" t="s">
        <v>1693</v>
      </c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</row>
    <row r="224" spans="2:40" x14ac:dyDescent="0.25">
      <c r="B224" s="210" t="str">
        <f t="shared" si="4"/>
        <v/>
      </c>
      <c r="C224" s="210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 t="s">
        <v>1135</v>
      </c>
      <c r="AC224" s="28" t="s">
        <v>1694</v>
      </c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</row>
    <row r="225" spans="2:40" x14ac:dyDescent="0.25">
      <c r="B225" s="210" t="str">
        <f t="shared" si="4"/>
        <v/>
      </c>
      <c r="C225" s="210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 t="s">
        <v>1136</v>
      </c>
      <c r="AC225" s="28" t="s">
        <v>2541</v>
      </c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</row>
    <row r="226" spans="2:40" x14ac:dyDescent="0.25">
      <c r="B226" s="210" t="str">
        <f t="shared" si="4"/>
        <v/>
      </c>
      <c r="C226" s="210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 t="s">
        <v>1137</v>
      </c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</row>
    <row r="227" spans="2:40" x14ac:dyDescent="0.25">
      <c r="B227" s="210" t="str">
        <f t="shared" si="4"/>
        <v/>
      </c>
      <c r="C227" s="210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 t="s">
        <v>1138</v>
      </c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</row>
    <row r="228" spans="2:40" x14ac:dyDescent="0.25">
      <c r="B228" s="210" t="str">
        <f t="shared" si="4"/>
        <v/>
      </c>
      <c r="C228" s="210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 t="s">
        <v>1139</v>
      </c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</row>
    <row r="229" spans="2:40" x14ac:dyDescent="0.25">
      <c r="B229" s="210" t="str">
        <f t="shared" si="4"/>
        <v/>
      </c>
      <c r="C229" s="210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 t="s">
        <v>1140</v>
      </c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</row>
    <row r="230" spans="2:40" x14ac:dyDescent="0.25">
      <c r="B230" s="210" t="str">
        <f t="shared" si="4"/>
        <v/>
      </c>
      <c r="C230" s="210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 t="s">
        <v>1141</v>
      </c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</row>
    <row r="231" spans="2:40" x14ac:dyDescent="0.25">
      <c r="B231" s="210" t="str">
        <f t="shared" si="4"/>
        <v/>
      </c>
      <c r="C231" s="210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 t="s">
        <v>1142</v>
      </c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</row>
    <row r="232" spans="2:40" x14ac:dyDescent="0.25">
      <c r="B232" s="210" t="str">
        <f t="shared" si="4"/>
        <v/>
      </c>
      <c r="C232" s="210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 t="s">
        <v>1143</v>
      </c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</row>
    <row r="233" spans="2:40" x14ac:dyDescent="0.25">
      <c r="B233" s="210" t="str">
        <f t="shared" si="4"/>
        <v/>
      </c>
      <c r="C233" s="210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 t="s">
        <v>1144</v>
      </c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</row>
    <row r="234" spans="2:40" x14ac:dyDescent="0.25">
      <c r="B234" s="210" t="str">
        <f t="shared" si="4"/>
        <v/>
      </c>
      <c r="C234" s="210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 t="s">
        <v>1145</v>
      </c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</row>
    <row r="235" spans="2:40" x14ac:dyDescent="0.25">
      <c r="B235" s="210" t="str">
        <f t="shared" si="4"/>
        <v/>
      </c>
      <c r="C235" s="210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 t="s">
        <v>1146</v>
      </c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</row>
    <row r="236" spans="2:40" x14ac:dyDescent="0.25">
      <c r="B236" s="210" t="str">
        <f t="shared" si="4"/>
        <v/>
      </c>
      <c r="C236" s="210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 t="s">
        <v>1147</v>
      </c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</row>
    <row r="237" spans="2:40" x14ac:dyDescent="0.25">
      <c r="B237" s="210" t="str">
        <f t="shared" si="4"/>
        <v/>
      </c>
      <c r="C237" s="210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 t="s">
        <v>1148</v>
      </c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</row>
    <row r="238" spans="2:40" x14ac:dyDescent="0.25">
      <c r="B238" s="210" t="str">
        <f t="shared" si="4"/>
        <v/>
      </c>
      <c r="C238" s="210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 t="s">
        <v>1149</v>
      </c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</row>
    <row r="239" spans="2:40" x14ac:dyDescent="0.25">
      <c r="B239" s="210" t="str">
        <f t="shared" si="4"/>
        <v/>
      </c>
      <c r="C239" s="210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 t="s">
        <v>1150</v>
      </c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</row>
    <row r="240" spans="2:40" x14ac:dyDescent="0.25">
      <c r="B240" s="210" t="str">
        <f t="shared" si="4"/>
        <v/>
      </c>
      <c r="C240" s="210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 t="s">
        <v>1151</v>
      </c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</row>
    <row r="241" spans="2:40" x14ac:dyDescent="0.25">
      <c r="B241" s="210" t="str">
        <f t="shared" si="4"/>
        <v/>
      </c>
      <c r="C241" s="210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 t="s">
        <v>1152</v>
      </c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</row>
    <row r="242" spans="2:40" x14ac:dyDescent="0.25">
      <c r="B242" s="210" t="str">
        <f t="shared" si="4"/>
        <v/>
      </c>
      <c r="C242" s="210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 t="s">
        <v>1153</v>
      </c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</row>
    <row r="243" spans="2:40" x14ac:dyDescent="0.25">
      <c r="B243" s="210" t="str">
        <f t="shared" si="4"/>
        <v/>
      </c>
      <c r="C243" s="210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 t="s">
        <v>1154</v>
      </c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</row>
    <row r="244" spans="2:40" x14ac:dyDescent="0.25">
      <c r="B244" s="210" t="str">
        <f t="shared" si="4"/>
        <v/>
      </c>
      <c r="C244" s="210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 t="s">
        <v>1155</v>
      </c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</row>
    <row r="245" spans="2:40" x14ac:dyDescent="0.25">
      <c r="B245" s="210" t="str">
        <f t="shared" si="4"/>
        <v/>
      </c>
      <c r="C245" s="210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 t="s">
        <v>1156</v>
      </c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</row>
    <row r="246" spans="2:40" x14ac:dyDescent="0.25">
      <c r="B246" s="210" t="str">
        <f t="shared" si="4"/>
        <v/>
      </c>
      <c r="C246" s="210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 t="s">
        <v>1157</v>
      </c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</row>
    <row r="247" spans="2:40" x14ac:dyDescent="0.25">
      <c r="B247" s="210" t="str">
        <f t="shared" si="4"/>
        <v/>
      </c>
      <c r="C247" s="210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 t="s">
        <v>1158</v>
      </c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</row>
    <row r="248" spans="2:40" x14ac:dyDescent="0.25">
      <c r="B248" s="210" t="str">
        <f t="shared" si="4"/>
        <v/>
      </c>
      <c r="C248" s="210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 t="s">
        <v>1159</v>
      </c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</row>
    <row r="249" spans="2:40" x14ac:dyDescent="0.25">
      <c r="B249" s="210" t="str">
        <f t="shared" si="4"/>
        <v/>
      </c>
      <c r="C249" s="210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 t="s">
        <v>1160</v>
      </c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</row>
    <row r="250" spans="2:40" x14ac:dyDescent="0.25">
      <c r="B250" s="210" t="str">
        <f t="shared" si="4"/>
        <v/>
      </c>
      <c r="C250" s="210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 t="s">
        <v>1161</v>
      </c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</row>
    <row r="251" spans="2:40" x14ac:dyDescent="0.25">
      <c r="B251" s="210" t="str">
        <f t="shared" si="4"/>
        <v/>
      </c>
      <c r="C251" s="210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 t="s">
        <v>1162</v>
      </c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</row>
    <row r="252" spans="2:40" x14ac:dyDescent="0.25">
      <c r="B252" s="210" t="str">
        <f t="shared" si="4"/>
        <v/>
      </c>
      <c r="C252" s="210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 t="s">
        <v>1163</v>
      </c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</row>
    <row r="253" spans="2:40" x14ac:dyDescent="0.25">
      <c r="B253" s="210" t="str">
        <f t="shared" si="4"/>
        <v/>
      </c>
      <c r="C253" s="210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 t="s">
        <v>1164</v>
      </c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</row>
    <row r="254" spans="2:40" x14ac:dyDescent="0.25">
      <c r="B254" s="210" t="str">
        <f t="shared" si="4"/>
        <v/>
      </c>
      <c r="C254" s="210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 t="s">
        <v>1165</v>
      </c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</row>
    <row r="255" spans="2:40" x14ac:dyDescent="0.25">
      <c r="B255" s="210" t="str">
        <f t="shared" si="4"/>
        <v/>
      </c>
      <c r="C255" s="210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 t="s">
        <v>1166</v>
      </c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</row>
    <row r="256" spans="2:40" x14ac:dyDescent="0.25">
      <c r="B256" s="210" t="str">
        <f t="shared" si="4"/>
        <v/>
      </c>
      <c r="C256" s="210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 t="s">
        <v>1167</v>
      </c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</row>
    <row r="257" spans="2:40" x14ac:dyDescent="0.25">
      <c r="B257" s="210" t="str">
        <f t="shared" si="4"/>
        <v/>
      </c>
      <c r="C257" s="210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 t="s">
        <v>1169</v>
      </c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</row>
    <row r="258" spans="2:40" x14ac:dyDescent="0.25">
      <c r="B258" s="210" t="str">
        <f t="shared" si="4"/>
        <v/>
      </c>
      <c r="C258" s="210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 t="s">
        <v>1171</v>
      </c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</row>
    <row r="259" spans="2:40" x14ac:dyDescent="0.25">
      <c r="B259" s="210" t="str">
        <f t="shared" si="4"/>
        <v/>
      </c>
      <c r="C259" s="210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 t="s">
        <v>1172</v>
      </c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</row>
    <row r="260" spans="2:40" x14ac:dyDescent="0.25">
      <c r="B260" s="210" t="str">
        <f t="shared" si="4"/>
        <v/>
      </c>
      <c r="C260" s="210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 t="s">
        <v>1173</v>
      </c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</row>
    <row r="261" spans="2:40" x14ac:dyDescent="0.25">
      <c r="B261" s="210" t="str">
        <f t="shared" si="4"/>
        <v/>
      </c>
      <c r="C261" s="210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 t="s">
        <v>1174</v>
      </c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</row>
    <row r="262" spans="2:40" x14ac:dyDescent="0.25">
      <c r="B262" s="210" t="str">
        <f t="shared" si="4"/>
        <v/>
      </c>
      <c r="C262" s="210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 t="s">
        <v>1175</v>
      </c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</row>
    <row r="263" spans="2:40" x14ac:dyDescent="0.25">
      <c r="B263" s="210" t="str">
        <f t="shared" si="4"/>
        <v/>
      </c>
      <c r="C263" s="210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 t="s">
        <v>1176</v>
      </c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</row>
    <row r="264" spans="2:40" x14ac:dyDescent="0.25">
      <c r="B264" s="210" t="str">
        <f t="shared" si="4"/>
        <v/>
      </c>
      <c r="C264" s="210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 t="s">
        <v>1177</v>
      </c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</row>
    <row r="265" spans="2:40" x14ac:dyDescent="0.25">
      <c r="B265" s="210" t="str">
        <f t="shared" si="4"/>
        <v/>
      </c>
      <c r="C265" s="210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 t="s">
        <v>1170</v>
      </c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</row>
    <row r="266" spans="2:40" x14ac:dyDescent="0.25">
      <c r="B266" s="210" t="str">
        <f t="shared" ref="B266:B329" si="5">IF(LOOKUP($B$2,$H$5:$AN$5,H266:AN266)=0,"",LOOKUP($B$2,$H$5:$AN$5,H266:AN266))</f>
        <v/>
      </c>
      <c r="C266" s="210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 t="s">
        <v>1486</v>
      </c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</row>
    <row r="267" spans="2:40" x14ac:dyDescent="0.25">
      <c r="B267" s="210" t="str">
        <f t="shared" si="5"/>
        <v/>
      </c>
      <c r="C267" s="210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 t="s">
        <v>1178</v>
      </c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</row>
    <row r="268" spans="2:40" x14ac:dyDescent="0.25">
      <c r="B268" s="210" t="str">
        <f t="shared" si="5"/>
        <v/>
      </c>
      <c r="C268" s="210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 t="s">
        <v>1179</v>
      </c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</row>
    <row r="269" spans="2:40" x14ac:dyDescent="0.25">
      <c r="B269" s="210" t="str">
        <f t="shared" si="5"/>
        <v/>
      </c>
      <c r="C269" s="210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 t="s">
        <v>1180</v>
      </c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</row>
    <row r="270" spans="2:40" x14ac:dyDescent="0.25">
      <c r="B270" s="210" t="str">
        <f t="shared" si="5"/>
        <v/>
      </c>
      <c r="C270" s="210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 t="s">
        <v>1181</v>
      </c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</row>
    <row r="271" spans="2:40" x14ac:dyDescent="0.25">
      <c r="B271" s="210" t="str">
        <f t="shared" si="5"/>
        <v/>
      </c>
      <c r="C271" s="210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 t="s">
        <v>1182</v>
      </c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</row>
    <row r="272" spans="2:40" x14ac:dyDescent="0.25">
      <c r="B272" s="210" t="str">
        <f t="shared" si="5"/>
        <v/>
      </c>
      <c r="C272" s="210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 t="s">
        <v>1183</v>
      </c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</row>
    <row r="273" spans="2:40" x14ac:dyDescent="0.25">
      <c r="B273" s="210" t="str">
        <f t="shared" si="5"/>
        <v/>
      </c>
      <c r="C273" s="210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 t="s">
        <v>1185</v>
      </c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</row>
    <row r="274" spans="2:40" x14ac:dyDescent="0.25">
      <c r="B274" s="210" t="str">
        <f t="shared" si="5"/>
        <v/>
      </c>
      <c r="C274" s="210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 t="s">
        <v>1186</v>
      </c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</row>
    <row r="275" spans="2:40" x14ac:dyDescent="0.25">
      <c r="B275" s="210" t="str">
        <f t="shared" si="5"/>
        <v/>
      </c>
      <c r="C275" s="210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 t="s">
        <v>1184</v>
      </c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</row>
    <row r="276" spans="2:40" x14ac:dyDescent="0.25">
      <c r="B276" s="210" t="str">
        <f t="shared" si="5"/>
        <v/>
      </c>
      <c r="C276" s="210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 t="s">
        <v>1187</v>
      </c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</row>
    <row r="277" spans="2:40" x14ac:dyDescent="0.25">
      <c r="B277" s="210" t="str">
        <f t="shared" si="5"/>
        <v/>
      </c>
      <c r="C277" s="210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 t="s">
        <v>1188</v>
      </c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</row>
    <row r="278" spans="2:40" x14ac:dyDescent="0.25">
      <c r="B278" s="210" t="str">
        <f t="shared" si="5"/>
        <v/>
      </c>
      <c r="C278" s="210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 t="s">
        <v>1189</v>
      </c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</row>
    <row r="279" spans="2:40" x14ac:dyDescent="0.25">
      <c r="B279" s="210" t="str">
        <f t="shared" si="5"/>
        <v/>
      </c>
      <c r="C279" s="210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 t="s">
        <v>1190</v>
      </c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</row>
    <row r="280" spans="2:40" x14ac:dyDescent="0.25">
      <c r="B280" s="210" t="str">
        <f t="shared" si="5"/>
        <v/>
      </c>
      <c r="C280" s="210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 t="s">
        <v>1191</v>
      </c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</row>
    <row r="281" spans="2:40" x14ac:dyDescent="0.25">
      <c r="B281" s="210" t="str">
        <f t="shared" si="5"/>
        <v/>
      </c>
      <c r="C281" s="210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 t="s">
        <v>1192</v>
      </c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</row>
    <row r="282" spans="2:40" x14ac:dyDescent="0.25">
      <c r="B282" s="210" t="str">
        <f t="shared" si="5"/>
        <v/>
      </c>
      <c r="C282" s="210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 t="s">
        <v>1193</v>
      </c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</row>
    <row r="283" spans="2:40" x14ac:dyDescent="0.25">
      <c r="B283" s="210" t="str">
        <f t="shared" si="5"/>
        <v/>
      </c>
      <c r="C283" s="210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 t="s">
        <v>1194</v>
      </c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</row>
    <row r="284" spans="2:40" x14ac:dyDescent="0.25">
      <c r="B284" s="210" t="str">
        <f t="shared" si="5"/>
        <v/>
      </c>
      <c r="C284" s="210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 t="s">
        <v>1195</v>
      </c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</row>
    <row r="285" spans="2:40" x14ac:dyDescent="0.25">
      <c r="B285" s="210" t="str">
        <f t="shared" si="5"/>
        <v/>
      </c>
      <c r="C285" s="210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 t="s">
        <v>1196</v>
      </c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</row>
    <row r="286" spans="2:40" x14ac:dyDescent="0.25">
      <c r="B286" s="210" t="str">
        <f t="shared" si="5"/>
        <v/>
      </c>
      <c r="C286" s="210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 t="s">
        <v>1197</v>
      </c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</row>
    <row r="287" spans="2:40" x14ac:dyDescent="0.25">
      <c r="B287" s="210" t="str">
        <f t="shared" si="5"/>
        <v/>
      </c>
      <c r="C287" s="210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 t="s">
        <v>1199</v>
      </c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</row>
    <row r="288" spans="2:40" x14ac:dyDescent="0.25">
      <c r="B288" s="210" t="str">
        <f t="shared" si="5"/>
        <v/>
      </c>
      <c r="C288" s="210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 t="s">
        <v>1200</v>
      </c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</row>
    <row r="289" spans="2:40" x14ac:dyDescent="0.25">
      <c r="B289" s="210" t="str">
        <f t="shared" si="5"/>
        <v/>
      </c>
      <c r="C289" s="210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 t="s">
        <v>1202</v>
      </c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</row>
    <row r="290" spans="2:40" x14ac:dyDescent="0.25">
      <c r="B290" s="210" t="str">
        <f t="shared" si="5"/>
        <v/>
      </c>
      <c r="C290" s="210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 t="s">
        <v>1203</v>
      </c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</row>
    <row r="291" spans="2:40" x14ac:dyDescent="0.25">
      <c r="B291" s="210" t="str">
        <f t="shared" si="5"/>
        <v/>
      </c>
      <c r="C291" s="210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 t="s">
        <v>1204</v>
      </c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</row>
    <row r="292" spans="2:40" x14ac:dyDescent="0.25">
      <c r="B292" s="210" t="str">
        <f t="shared" si="5"/>
        <v/>
      </c>
      <c r="C292" s="210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 t="s">
        <v>1205</v>
      </c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</row>
    <row r="293" spans="2:40" x14ac:dyDescent="0.25">
      <c r="B293" s="210" t="str">
        <f t="shared" si="5"/>
        <v/>
      </c>
      <c r="C293" s="210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 t="s">
        <v>1206</v>
      </c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</row>
    <row r="294" spans="2:40" x14ac:dyDescent="0.25">
      <c r="B294" s="210" t="str">
        <f t="shared" si="5"/>
        <v/>
      </c>
      <c r="C294" s="210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 t="s">
        <v>1207</v>
      </c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</row>
    <row r="295" spans="2:40" x14ac:dyDescent="0.25">
      <c r="B295" s="210" t="str">
        <f t="shared" si="5"/>
        <v/>
      </c>
      <c r="C295" s="210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 t="s">
        <v>1208</v>
      </c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</row>
    <row r="296" spans="2:40" x14ac:dyDescent="0.25">
      <c r="B296" s="210" t="str">
        <f t="shared" si="5"/>
        <v/>
      </c>
      <c r="C296" s="210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 t="s">
        <v>1209</v>
      </c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</row>
    <row r="297" spans="2:40" x14ac:dyDescent="0.25">
      <c r="B297" s="210" t="str">
        <f t="shared" si="5"/>
        <v/>
      </c>
      <c r="C297" s="210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 t="s">
        <v>1210</v>
      </c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</row>
    <row r="298" spans="2:40" x14ac:dyDescent="0.25">
      <c r="B298" s="210" t="str">
        <f t="shared" si="5"/>
        <v/>
      </c>
      <c r="C298" s="210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 t="s">
        <v>1211</v>
      </c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</row>
    <row r="299" spans="2:40" x14ac:dyDescent="0.25">
      <c r="B299" s="210" t="str">
        <f t="shared" si="5"/>
        <v/>
      </c>
      <c r="C299" s="210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 t="s">
        <v>1212</v>
      </c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</row>
    <row r="300" spans="2:40" x14ac:dyDescent="0.25">
      <c r="B300" s="210" t="str">
        <f t="shared" si="5"/>
        <v/>
      </c>
      <c r="C300" s="210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 t="s">
        <v>1213</v>
      </c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</row>
    <row r="301" spans="2:40" x14ac:dyDescent="0.25">
      <c r="B301" s="210" t="str">
        <f t="shared" si="5"/>
        <v/>
      </c>
      <c r="C301" s="210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 t="s">
        <v>1214</v>
      </c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</row>
    <row r="302" spans="2:40" x14ac:dyDescent="0.25">
      <c r="B302" s="210" t="str">
        <f t="shared" si="5"/>
        <v/>
      </c>
      <c r="C302" s="210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 t="s">
        <v>1215</v>
      </c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</row>
    <row r="303" spans="2:40" x14ac:dyDescent="0.25">
      <c r="B303" s="210" t="str">
        <f t="shared" si="5"/>
        <v/>
      </c>
      <c r="C303" s="210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 t="s">
        <v>1216</v>
      </c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</row>
    <row r="304" spans="2:40" x14ac:dyDescent="0.25">
      <c r="B304" s="210" t="str">
        <f t="shared" si="5"/>
        <v/>
      </c>
      <c r="C304" s="210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 t="s">
        <v>1217</v>
      </c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</row>
    <row r="305" spans="2:40" x14ac:dyDescent="0.25">
      <c r="B305" s="210" t="str">
        <f t="shared" si="5"/>
        <v/>
      </c>
      <c r="C305" s="210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 t="s">
        <v>1218</v>
      </c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</row>
    <row r="306" spans="2:40" x14ac:dyDescent="0.25">
      <c r="B306" s="210" t="str">
        <f t="shared" si="5"/>
        <v/>
      </c>
      <c r="C306" s="210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 t="s">
        <v>1219</v>
      </c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</row>
    <row r="307" spans="2:40" x14ac:dyDescent="0.25">
      <c r="B307" s="210" t="str">
        <f t="shared" si="5"/>
        <v/>
      </c>
      <c r="C307" s="210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 t="s">
        <v>1220</v>
      </c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</row>
    <row r="308" spans="2:40" x14ac:dyDescent="0.25">
      <c r="B308" s="210" t="str">
        <f t="shared" si="5"/>
        <v/>
      </c>
      <c r="C308" s="210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 t="s">
        <v>1221</v>
      </c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</row>
    <row r="309" spans="2:40" x14ac:dyDescent="0.25">
      <c r="B309" s="210" t="str">
        <f t="shared" si="5"/>
        <v/>
      </c>
      <c r="C309" s="210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 t="s">
        <v>1222</v>
      </c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</row>
    <row r="310" spans="2:40" x14ac:dyDescent="0.25">
      <c r="B310" s="210" t="str">
        <f t="shared" si="5"/>
        <v/>
      </c>
      <c r="C310" s="210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 t="s">
        <v>1223</v>
      </c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</row>
    <row r="311" spans="2:40" x14ac:dyDescent="0.25">
      <c r="B311" s="210" t="str">
        <f t="shared" si="5"/>
        <v/>
      </c>
      <c r="C311" s="210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 t="s">
        <v>1224</v>
      </c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</row>
    <row r="312" spans="2:40" x14ac:dyDescent="0.25">
      <c r="B312" s="210" t="str">
        <f t="shared" si="5"/>
        <v/>
      </c>
      <c r="C312" s="210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 t="s">
        <v>1226</v>
      </c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</row>
    <row r="313" spans="2:40" x14ac:dyDescent="0.25">
      <c r="B313" s="210" t="str">
        <f t="shared" si="5"/>
        <v/>
      </c>
      <c r="C313" s="210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 t="s">
        <v>1225</v>
      </c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</row>
    <row r="314" spans="2:40" x14ac:dyDescent="0.25">
      <c r="B314" s="210" t="str">
        <f t="shared" si="5"/>
        <v/>
      </c>
      <c r="C314" s="210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 t="s">
        <v>1227</v>
      </c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</row>
    <row r="315" spans="2:40" x14ac:dyDescent="0.25">
      <c r="B315" s="210" t="str">
        <f t="shared" si="5"/>
        <v/>
      </c>
      <c r="C315" s="210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 t="s">
        <v>1228</v>
      </c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</row>
    <row r="316" spans="2:40" x14ac:dyDescent="0.25">
      <c r="B316" s="210" t="str">
        <f t="shared" si="5"/>
        <v/>
      </c>
      <c r="C316" s="210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 t="s">
        <v>1229</v>
      </c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</row>
    <row r="317" spans="2:40" x14ac:dyDescent="0.25">
      <c r="B317" s="210" t="str">
        <f t="shared" si="5"/>
        <v/>
      </c>
      <c r="C317" s="210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 t="s">
        <v>1230</v>
      </c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</row>
    <row r="318" spans="2:40" x14ac:dyDescent="0.25">
      <c r="B318" s="210" t="str">
        <f t="shared" si="5"/>
        <v/>
      </c>
      <c r="C318" s="210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 t="s">
        <v>1231</v>
      </c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</row>
    <row r="319" spans="2:40" x14ac:dyDescent="0.25">
      <c r="B319" s="210" t="str">
        <f t="shared" si="5"/>
        <v/>
      </c>
      <c r="C319" s="210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 t="s">
        <v>1232</v>
      </c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</row>
    <row r="320" spans="2:40" x14ac:dyDescent="0.25">
      <c r="B320" s="210" t="str">
        <f t="shared" si="5"/>
        <v/>
      </c>
      <c r="C320" s="210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 t="s">
        <v>1233</v>
      </c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</row>
    <row r="321" spans="2:40" x14ac:dyDescent="0.25">
      <c r="B321" s="210" t="str">
        <f t="shared" si="5"/>
        <v/>
      </c>
      <c r="C321" s="210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 t="s">
        <v>1234</v>
      </c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</row>
    <row r="322" spans="2:40" x14ac:dyDescent="0.25">
      <c r="B322" s="210" t="str">
        <f t="shared" si="5"/>
        <v/>
      </c>
      <c r="C322" s="210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 t="s">
        <v>1235</v>
      </c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</row>
    <row r="323" spans="2:40" x14ac:dyDescent="0.25">
      <c r="B323" s="210" t="str">
        <f t="shared" si="5"/>
        <v/>
      </c>
      <c r="C323" s="210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 t="s">
        <v>1236</v>
      </c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</row>
    <row r="324" spans="2:40" x14ac:dyDescent="0.25">
      <c r="B324" s="210" t="str">
        <f t="shared" si="5"/>
        <v/>
      </c>
      <c r="C324" s="210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 t="s">
        <v>1237</v>
      </c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</row>
    <row r="325" spans="2:40" x14ac:dyDescent="0.25">
      <c r="B325" s="210" t="str">
        <f t="shared" si="5"/>
        <v/>
      </c>
      <c r="C325" s="210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 t="s">
        <v>1238</v>
      </c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</row>
    <row r="326" spans="2:40" x14ac:dyDescent="0.25">
      <c r="B326" s="210" t="str">
        <f t="shared" si="5"/>
        <v/>
      </c>
      <c r="C326" s="210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 t="s">
        <v>1239</v>
      </c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</row>
    <row r="327" spans="2:40" x14ac:dyDescent="0.25">
      <c r="B327" s="210" t="str">
        <f t="shared" si="5"/>
        <v/>
      </c>
      <c r="C327" s="210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 t="s">
        <v>1239</v>
      </c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</row>
    <row r="328" spans="2:40" x14ac:dyDescent="0.25">
      <c r="B328" s="210" t="str">
        <f t="shared" si="5"/>
        <v/>
      </c>
      <c r="C328" s="210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 t="s">
        <v>1240</v>
      </c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</row>
    <row r="329" spans="2:40" x14ac:dyDescent="0.25">
      <c r="B329" s="210" t="str">
        <f t="shared" si="5"/>
        <v/>
      </c>
      <c r="C329" s="210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 t="s">
        <v>1241</v>
      </c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</row>
    <row r="330" spans="2:40" x14ac:dyDescent="0.25">
      <c r="B330" s="210" t="str">
        <f t="shared" ref="B330:B393" si="6">IF(LOOKUP($B$2,$H$5:$AN$5,H330:AN330)=0,"",LOOKUP($B$2,$H$5:$AN$5,H330:AN330))</f>
        <v/>
      </c>
      <c r="C330" s="210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 t="s">
        <v>1242</v>
      </c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</row>
    <row r="331" spans="2:40" x14ac:dyDescent="0.25">
      <c r="B331" s="210" t="str">
        <f t="shared" si="6"/>
        <v/>
      </c>
      <c r="C331" s="210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 t="s">
        <v>1243</v>
      </c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</row>
    <row r="332" spans="2:40" x14ac:dyDescent="0.25">
      <c r="B332" s="210" t="str">
        <f t="shared" si="6"/>
        <v/>
      </c>
      <c r="C332" s="210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 t="s">
        <v>1244</v>
      </c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</row>
    <row r="333" spans="2:40" x14ac:dyDescent="0.25">
      <c r="B333" s="210" t="str">
        <f t="shared" si="6"/>
        <v/>
      </c>
      <c r="C333" s="210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 t="s">
        <v>1245</v>
      </c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</row>
    <row r="334" spans="2:40" x14ac:dyDescent="0.25">
      <c r="B334" s="210" t="str">
        <f t="shared" si="6"/>
        <v/>
      </c>
      <c r="C334" s="210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 t="s">
        <v>1246</v>
      </c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</row>
    <row r="335" spans="2:40" x14ac:dyDescent="0.25">
      <c r="B335" s="210" t="str">
        <f t="shared" si="6"/>
        <v/>
      </c>
      <c r="C335" s="210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 t="s">
        <v>1247</v>
      </c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</row>
    <row r="336" spans="2:40" x14ac:dyDescent="0.25">
      <c r="B336" s="210" t="str">
        <f t="shared" si="6"/>
        <v/>
      </c>
      <c r="C336" s="210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 t="s">
        <v>1248</v>
      </c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</row>
    <row r="337" spans="2:40" x14ac:dyDescent="0.25">
      <c r="B337" s="210" t="str">
        <f t="shared" si="6"/>
        <v/>
      </c>
      <c r="C337" s="210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 t="s">
        <v>1249</v>
      </c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</row>
    <row r="338" spans="2:40" x14ac:dyDescent="0.25">
      <c r="B338" s="210" t="str">
        <f t="shared" si="6"/>
        <v/>
      </c>
      <c r="C338" s="210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 t="s">
        <v>1250</v>
      </c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</row>
    <row r="339" spans="2:40" x14ac:dyDescent="0.25">
      <c r="B339" s="210" t="str">
        <f t="shared" si="6"/>
        <v/>
      </c>
      <c r="C339" s="210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 t="s">
        <v>1251</v>
      </c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</row>
    <row r="340" spans="2:40" x14ac:dyDescent="0.25">
      <c r="B340" s="210" t="str">
        <f t="shared" si="6"/>
        <v/>
      </c>
      <c r="C340" s="210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 t="s">
        <v>1252</v>
      </c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</row>
    <row r="341" spans="2:40" x14ac:dyDescent="0.25">
      <c r="B341" s="210" t="str">
        <f t="shared" si="6"/>
        <v/>
      </c>
      <c r="C341" s="210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 t="s">
        <v>1253</v>
      </c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</row>
    <row r="342" spans="2:40" x14ac:dyDescent="0.25">
      <c r="B342" s="210" t="str">
        <f t="shared" si="6"/>
        <v/>
      </c>
      <c r="C342" s="210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 t="s">
        <v>1257</v>
      </c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</row>
    <row r="343" spans="2:40" x14ac:dyDescent="0.25">
      <c r="B343" s="210" t="str">
        <f t="shared" si="6"/>
        <v/>
      </c>
      <c r="C343" s="210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 t="s">
        <v>1259</v>
      </c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</row>
    <row r="344" spans="2:40" x14ac:dyDescent="0.25">
      <c r="B344" s="210" t="str">
        <f t="shared" si="6"/>
        <v/>
      </c>
      <c r="C344" s="210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 t="s">
        <v>1260</v>
      </c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</row>
    <row r="345" spans="2:40" x14ac:dyDescent="0.25">
      <c r="B345" s="210" t="str">
        <f t="shared" si="6"/>
        <v/>
      </c>
      <c r="C345" s="210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 t="s">
        <v>1255</v>
      </c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</row>
    <row r="346" spans="2:40" x14ac:dyDescent="0.25">
      <c r="B346" s="210" t="str">
        <f t="shared" si="6"/>
        <v/>
      </c>
      <c r="C346" s="210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 t="s">
        <v>1256</v>
      </c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</row>
    <row r="347" spans="2:40" x14ac:dyDescent="0.25">
      <c r="B347" s="210" t="str">
        <f t="shared" si="6"/>
        <v/>
      </c>
      <c r="C347" s="210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 t="s">
        <v>1261</v>
      </c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</row>
    <row r="348" spans="2:40" x14ac:dyDescent="0.25">
      <c r="B348" s="210" t="str">
        <f t="shared" si="6"/>
        <v/>
      </c>
      <c r="C348" s="210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 t="s">
        <v>1262</v>
      </c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</row>
    <row r="349" spans="2:40" x14ac:dyDescent="0.25">
      <c r="B349" s="210" t="str">
        <f t="shared" si="6"/>
        <v/>
      </c>
      <c r="C349" s="210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 t="s">
        <v>1263</v>
      </c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</row>
    <row r="350" spans="2:40" x14ac:dyDescent="0.25">
      <c r="B350" s="210" t="str">
        <f t="shared" si="6"/>
        <v/>
      </c>
      <c r="C350" s="210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 t="s">
        <v>1264</v>
      </c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</row>
    <row r="351" spans="2:40" x14ac:dyDescent="0.25">
      <c r="B351" s="210" t="str">
        <f t="shared" si="6"/>
        <v/>
      </c>
      <c r="C351" s="210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 t="s">
        <v>1265</v>
      </c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</row>
    <row r="352" spans="2:40" x14ac:dyDescent="0.25">
      <c r="B352" s="210" t="str">
        <f t="shared" si="6"/>
        <v/>
      </c>
      <c r="C352" s="210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 t="s">
        <v>1266</v>
      </c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</row>
    <row r="353" spans="2:40" x14ac:dyDescent="0.25">
      <c r="B353" s="210" t="str">
        <f t="shared" si="6"/>
        <v/>
      </c>
      <c r="C353" s="210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 t="s">
        <v>1267</v>
      </c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</row>
    <row r="354" spans="2:40" x14ac:dyDescent="0.25">
      <c r="B354" s="210" t="str">
        <f t="shared" si="6"/>
        <v/>
      </c>
      <c r="C354" s="210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 t="s">
        <v>1268</v>
      </c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</row>
    <row r="355" spans="2:40" x14ac:dyDescent="0.25">
      <c r="B355" s="210" t="str">
        <f t="shared" si="6"/>
        <v/>
      </c>
      <c r="C355" s="210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 t="s">
        <v>1269</v>
      </c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</row>
    <row r="356" spans="2:40" x14ac:dyDescent="0.25">
      <c r="B356" s="210" t="str">
        <f t="shared" si="6"/>
        <v/>
      </c>
      <c r="C356" s="210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 t="s">
        <v>1270</v>
      </c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</row>
    <row r="357" spans="2:40" x14ac:dyDescent="0.25">
      <c r="B357" s="210" t="str">
        <f t="shared" si="6"/>
        <v/>
      </c>
      <c r="C357" s="210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 t="s">
        <v>1271</v>
      </c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</row>
    <row r="358" spans="2:40" x14ac:dyDescent="0.25">
      <c r="B358" s="210" t="str">
        <f t="shared" si="6"/>
        <v/>
      </c>
      <c r="C358" s="210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 t="s">
        <v>1272</v>
      </c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</row>
    <row r="359" spans="2:40" x14ac:dyDescent="0.25">
      <c r="B359" s="210" t="str">
        <f t="shared" si="6"/>
        <v/>
      </c>
      <c r="C359" s="210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 t="s">
        <v>1454</v>
      </c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</row>
    <row r="360" spans="2:40" x14ac:dyDescent="0.25">
      <c r="B360" s="210" t="str">
        <f t="shared" si="6"/>
        <v/>
      </c>
      <c r="C360" s="210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 t="s">
        <v>1455</v>
      </c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</row>
    <row r="361" spans="2:40" x14ac:dyDescent="0.25">
      <c r="B361" s="210" t="str">
        <f t="shared" si="6"/>
        <v/>
      </c>
      <c r="C361" s="210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 t="s">
        <v>1456</v>
      </c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</row>
    <row r="362" spans="2:40" x14ac:dyDescent="0.25">
      <c r="B362" s="210" t="str">
        <f t="shared" si="6"/>
        <v/>
      </c>
      <c r="C362" s="210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 t="s">
        <v>1273</v>
      </c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</row>
    <row r="363" spans="2:40" x14ac:dyDescent="0.25">
      <c r="B363" s="210" t="str">
        <f t="shared" si="6"/>
        <v/>
      </c>
      <c r="C363" s="210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 t="s">
        <v>1274</v>
      </c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</row>
    <row r="364" spans="2:40" x14ac:dyDescent="0.25">
      <c r="B364" s="210" t="str">
        <f t="shared" si="6"/>
        <v/>
      </c>
      <c r="C364" s="210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 t="s">
        <v>1275</v>
      </c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</row>
    <row r="365" spans="2:40" x14ac:dyDescent="0.25">
      <c r="B365" s="210" t="str">
        <f t="shared" si="6"/>
        <v/>
      </c>
      <c r="C365" s="210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 t="s">
        <v>1276</v>
      </c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</row>
    <row r="366" spans="2:40" x14ac:dyDescent="0.25">
      <c r="B366" s="210" t="str">
        <f t="shared" si="6"/>
        <v/>
      </c>
      <c r="C366" s="210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 t="s">
        <v>1277</v>
      </c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</row>
    <row r="367" spans="2:40" x14ac:dyDescent="0.25">
      <c r="B367" s="210" t="str">
        <f t="shared" si="6"/>
        <v/>
      </c>
      <c r="C367" s="210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 t="s">
        <v>1278</v>
      </c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</row>
    <row r="368" spans="2:40" x14ac:dyDescent="0.25">
      <c r="B368" s="210" t="str">
        <f t="shared" si="6"/>
        <v/>
      </c>
      <c r="C368" s="210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 t="s">
        <v>1279</v>
      </c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</row>
    <row r="369" spans="2:40" x14ac:dyDescent="0.25">
      <c r="B369" s="210" t="str">
        <f t="shared" si="6"/>
        <v/>
      </c>
      <c r="C369" s="210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 t="s">
        <v>1280</v>
      </c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</row>
    <row r="370" spans="2:40" x14ac:dyDescent="0.25">
      <c r="B370" s="210" t="str">
        <f t="shared" si="6"/>
        <v/>
      </c>
      <c r="C370" s="210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 t="s">
        <v>1281</v>
      </c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</row>
    <row r="371" spans="2:40" x14ac:dyDescent="0.25">
      <c r="B371" s="210" t="str">
        <f t="shared" si="6"/>
        <v/>
      </c>
      <c r="C371" s="210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 t="s">
        <v>1282</v>
      </c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</row>
    <row r="372" spans="2:40" x14ac:dyDescent="0.25">
      <c r="B372" s="210" t="str">
        <f t="shared" si="6"/>
        <v/>
      </c>
      <c r="C372" s="210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 t="s">
        <v>1283</v>
      </c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</row>
    <row r="373" spans="2:40" x14ac:dyDescent="0.25">
      <c r="B373" s="210" t="str">
        <f t="shared" si="6"/>
        <v/>
      </c>
      <c r="C373" s="210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 t="s">
        <v>1284</v>
      </c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</row>
    <row r="374" spans="2:40" x14ac:dyDescent="0.25">
      <c r="B374" s="210" t="str">
        <f t="shared" si="6"/>
        <v/>
      </c>
      <c r="C374" s="210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 t="s">
        <v>1285</v>
      </c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</row>
    <row r="375" spans="2:40" x14ac:dyDescent="0.25">
      <c r="B375" s="210" t="str">
        <f t="shared" si="6"/>
        <v/>
      </c>
      <c r="C375" s="210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 t="s">
        <v>1286</v>
      </c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</row>
    <row r="376" spans="2:40" x14ac:dyDescent="0.25">
      <c r="B376" s="210" t="str">
        <f t="shared" si="6"/>
        <v/>
      </c>
      <c r="C376" s="210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 t="s">
        <v>1287</v>
      </c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</row>
    <row r="377" spans="2:40" x14ac:dyDescent="0.25">
      <c r="B377" s="210" t="str">
        <f t="shared" si="6"/>
        <v/>
      </c>
      <c r="C377" s="210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 t="s">
        <v>1288</v>
      </c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</row>
    <row r="378" spans="2:40" x14ac:dyDescent="0.25">
      <c r="B378" s="210" t="str">
        <f t="shared" si="6"/>
        <v/>
      </c>
      <c r="C378" s="210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 t="s">
        <v>1289</v>
      </c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</row>
    <row r="379" spans="2:40" x14ac:dyDescent="0.25">
      <c r="B379" s="210" t="str">
        <f t="shared" si="6"/>
        <v/>
      </c>
      <c r="C379" s="210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 t="s">
        <v>997</v>
      </c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</row>
    <row r="380" spans="2:40" x14ac:dyDescent="0.25">
      <c r="B380" s="210" t="str">
        <f t="shared" si="6"/>
        <v/>
      </c>
      <c r="C380" s="210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 t="s">
        <v>1290</v>
      </c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</row>
    <row r="381" spans="2:40" x14ac:dyDescent="0.25">
      <c r="B381" s="210" t="str">
        <f t="shared" si="6"/>
        <v/>
      </c>
      <c r="C381" s="210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 t="s">
        <v>1291</v>
      </c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</row>
    <row r="382" spans="2:40" x14ac:dyDescent="0.25">
      <c r="B382" s="210" t="str">
        <f t="shared" si="6"/>
        <v/>
      </c>
      <c r="C382" s="210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 t="s">
        <v>1292</v>
      </c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</row>
    <row r="383" spans="2:40" x14ac:dyDescent="0.25">
      <c r="B383" s="210" t="str">
        <f t="shared" si="6"/>
        <v/>
      </c>
      <c r="C383" s="210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 t="s">
        <v>1293</v>
      </c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</row>
    <row r="384" spans="2:40" x14ac:dyDescent="0.25">
      <c r="B384" s="210" t="str">
        <f t="shared" si="6"/>
        <v/>
      </c>
      <c r="C384" s="210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 t="s">
        <v>1294</v>
      </c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</row>
    <row r="385" spans="2:40" x14ac:dyDescent="0.25">
      <c r="B385" s="210" t="str">
        <f t="shared" si="6"/>
        <v/>
      </c>
      <c r="C385" s="210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 t="s">
        <v>1295</v>
      </c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</row>
    <row r="386" spans="2:40" x14ac:dyDescent="0.25">
      <c r="B386" s="210" t="str">
        <f t="shared" si="6"/>
        <v/>
      </c>
      <c r="C386" s="210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 t="s">
        <v>1296</v>
      </c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</row>
    <row r="387" spans="2:40" x14ac:dyDescent="0.25">
      <c r="B387" s="210" t="str">
        <f t="shared" si="6"/>
        <v/>
      </c>
      <c r="C387" s="210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 t="s">
        <v>1297</v>
      </c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</row>
    <row r="388" spans="2:40" x14ac:dyDescent="0.25">
      <c r="B388" s="210" t="str">
        <f t="shared" si="6"/>
        <v/>
      </c>
      <c r="C388" s="210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 t="s">
        <v>1298</v>
      </c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</row>
    <row r="389" spans="2:40" x14ac:dyDescent="0.25">
      <c r="B389" s="210" t="str">
        <f t="shared" si="6"/>
        <v/>
      </c>
      <c r="C389" s="210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 t="s">
        <v>1299</v>
      </c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</row>
    <row r="390" spans="2:40" x14ac:dyDescent="0.25">
      <c r="B390" s="210" t="str">
        <f t="shared" si="6"/>
        <v/>
      </c>
      <c r="C390" s="210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 t="s">
        <v>1300</v>
      </c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</row>
    <row r="391" spans="2:40" x14ac:dyDescent="0.25">
      <c r="B391" s="210" t="str">
        <f t="shared" si="6"/>
        <v/>
      </c>
      <c r="C391" s="210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 t="s">
        <v>1301</v>
      </c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</row>
    <row r="392" spans="2:40" x14ac:dyDescent="0.25">
      <c r="B392" s="210" t="str">
        <f t="shared" si="6"/>
        <v/>
      </c>
      <c r="C392" s="210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 t="s">
        <v>1302</v>
      </c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</row>
    <row r="393" spans="2:40" x14ac:dyDescent="0.25">
      <c r="B393" s="210" t="str">
        <f t="shared" si="6"/>
        <v/>
      </c>
      <c r="C393" s="210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 t="s">
        <v>1303</v>
      </c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</row>
    <row r="394" spans="2:40" x14ac:dyDescent="0.25">
      <c r="B394" s="210" t="str">
        <f t="shared" ref="B394:B457" si="7">IF(LOOKUP($B$2,$H$5:$AN$5,H394:AN394)=0,"",LOOKUP($B$2,$H$5:$AN$5,H394:AN394))</f>
        <v/>
      </c>
      <c r="C394" s="210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 t="s">
        <v>1304</v>
      </c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</row>
    <row r="395" spans="2:40" x14ac:dyDescent="0.25">
      <c r="B395" s="210" t="str">
        <f t="shared" si="7"/>
        <v/>
      </c>
      <c r="C395" s="210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 t="s">
        <v>1305</v>
      </c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</row>
    <row r="396" spans="2:40" x14ac:dyDescent="0.25">
      <c r="B396" s="210" t="str">
        <f t="shared" si="7"/>
        <v/>
      </c>
      <c r="C396" s="210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 t="s">
        <v>1306</v>
      </c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</row>
    <row r="397" spans="2:40" x14ac:dyDescent="0.25">
      <c r="B397" s="210" t="str">
        <f t="shared" si="7"/>
        <v/>
      </c>
      <c r="C397" s="210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 t="s">
        <v>1307</v>
      </c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</row>
    <row r="398" spans="2:40" x14ac:dyDescent="0.25">
      <c r="B398" s="210" t="str">
        <f t="shared" si="7"/>
        <v/>
      </c>
      <c r="C398" s="210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 t="s">
        <v>1489</v>
      </c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</row>
    <row r="399" spans="2:40" x14ac:dyDescent="0.25">
      <c r="B399" s="210" t="str">
        <f t="shared" si="7"/>
        <v/>
      </c>
      <c r="C399" s="210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 t="s">
        <v>1308</v>
      </c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</row>
    <row r="400" spans="2:40" x14ac:dyDescent="0.25">
      <c r="B400" s="210" t="str">
        <f t="shared" si="7"/>
        <v/>
      </c>
      <c r="C400" s="210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 t="s">
        <v>1309</v>
      </c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</row>
    <row r="401" spans="2:40" x14ac:dyDescent="0.25">
      <c r="B401" s="210" t="str">
        <f t="shared" si="7"/>
        <v/>
      </c>
      <c r="C401" s="210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 t="s">
        <v>1310</v>
      </c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</row>
    <row r="402" spans="2:40" x14ac:dyDescent="0.25">
      <c r="B402" s="210" t="str">
        <f t="shared" si="7"/>
        <v/>
      </c>
      <c r="C402" s="210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 t="s">
        <v>1311</v>
      </c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</row>
    <row r="403" spans="2:40" x14ac:dyDescent="0.25">
      <c r="B403" s="210" t="str">
        <f t="shared" si="7"/>
        <v/>
      </c>
      <c r="C403" s="210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 t="s">
        <v>1312</v>
      </c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</row>
    <row r="404" spans="2:40" x14ac:dyDescent="0.25">
      <c r="B404" s="210" t="str">
        <f t="shared" si="7"/>
        <v/>
      </c>
      <c r="C404" s="210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 t="s">
        <v>1313</v>
      </c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</row>
    <row r="405" spans="2:40" x14ac:dyDescent="0.25">
      <c r="B405" s="210" t="str">
        <f t="shared" si="7"/>
        <v/>
      </c>
      <c r="C405" s="210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 t="s">
        <v>970</v>
      </c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</row>
    <row r="406" spans="2:40" x14ac:dyDescent="0.25">
      <c r="B406" s="210" t="str">
        <f t="shared" si="7"/>
        <v/>
      </c>
      <c r="C406" s="210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 t="s">
        <v>1314</v>
      </c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</row>
    <row r="407" spans="2:40" x14ac:dyDescent="0.25">
      <c r="B407" s="210" t="str">
        <f t="shared" si="7"/>
        <v/>
      </c>
      <c r="C407" s="210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 t="s">
        <v>1315</v>
      </c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</row>
    <row r="408" spans="2:40" x14ac:dyDescent="0.25">
      <c r="B408" s="210" t="str">
        <f t="shared" si="7"/>
        <v/>
      </c>
      <c r="C408" s="210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 t="s">
        <v>1319</v>
      </c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</row>
    <row r="409" spans="2:40" x14ac:dyDescent="0.25">
      <c r="B409" s="210" t="str">
        <f t="shared" si="7"/>
        <v/>
      </c>
      <c r="C409" s="210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 t="s">
        <v>1320</v>
      </c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</row>
    <row r="410" spans="2:40" x14ac:dyDescent="0.25">
      <c r="B410" s="210" t="str">
        <f t="shared" si="7"/>
        <v/>
      </c>
      <c r="C410" s="210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 t="s">
        <v>1324</v>
      </c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</row>
    <row r="411" spans="2:40" x14ac:dyDescent="0.25">
      <c r="B411" s="210" t="str">
        <f t="shared" si="7"/>
        <v/>
      </c>
      <c r="C411" s="210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 t="s">
        <v>1326</v>
      </c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</row>
    <row r="412" spans="2:40" x14ac:dyDescent="0.25">
      <c r="B412" s="210" t="str">
        <f t="shared" si="7"/>
        <v/>
      </c>
      <c r="C412" s="210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 t="s">
        <v>1327</v>
      </c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</row>
    <row r="413" spans="2:40" x14ac:dyDescent="0.25">
      <c r="B413" s="210" t="str">
        <f t="shared" si="7"/>
        <v/>
      </c>
      <c r="C413" s="210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 t="s">
        <v>1321</v>
      </c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</row>
    <row r="414" spans="2:40" x14ac:dyDescent="0.25">
      <c r="B414" s="210" t="str">
        <f t="shared" si="7"/>
        <v/>
      </c>
      <c r="C414" s="210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 t="s">
        <v>1322</v>
      </c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</row>
    <row r="415" spans="2:40" x14ac:dyDescent="0.25">
      <c r="B415" s="210" t="str">
        <f t="shared" si="7"/>
        <v/>
      </c>
      <c r="C415" s="210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 t="s">
        <v>1323</v>
      </c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</row>
    <row r="416" spans="2:40" x14ac:dyDescent="0.25">
      <c r="B416" s="210" t="str">
        <f t="shared" si="7"/>
        <v/>
      </c>
      <c r="C416" s="210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 t="s">
        <v>1328</v>
      </c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</row>
    <row r="417" spans="2:40" x14ac:dyDescent="0.25">
      <c r="B417" s="210" t="str">
        <f t="shared" si="7"/>
        <v/>
      </c>
      <c r="C417" s="210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 t="s">
        <v>1329</v>
      </c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</row>
    <row r="418" spans="2:40" x14ac:dyDescent="0.25">
      <c r="B418" s="210" t="str">
        <f t="shared" si="7"/>
        <v/>
      </c>
      <c r="C418" s="210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 t="s">
        <v>1330</v>
      </c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</row>
    <row r="419" spans="2:40" x14ac:dyDescent="0.25">
      <c r="B419" s="210" t="str">
        <f t="shared" si="7"/>
        <v/>
      </c>
      <c r="C419" s="210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 t="s">
        <v>1331</v>
      </c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</row>
    <row r="420" spans="2:40" x14ac:dyDescent="0.25">
      <c r="B420" s="210" t="str">
        <f t="shared" si="7"/>
        <v/>
      </c>
      <c r="C420" s="210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 t="s">
        <v>1332</v>
      </c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</row>
    <row r="421" spans="2:40" x14ac:dyDescent="0.25">
      <c r="B421" s="210" t="str">
        <f t="shared" si="7"/>
        <v/>
      </c>
      <c r="C421" s="210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 t="s">
        <v>1333</v>
      </c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</row>
    <row r="422" spans="2:40" x14ac:dyDescent="0.25">
      <c r="B422" s="210" t="str">
        <f t="shared" si="7"/>
        <v/>
      </c>
      <c r="C422" s="210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 t="s">
        <v>1334</v>
      </c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</row>
    <row r="423" spans="2:40" x14ac:dyDescent="0.25">
      <c r="B423" s="210" t="str">
        <f t="shared" si="7"/>
        <v/>
      </c>
      <c r="C423" s="210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 t="s">
        <v>1335</v>
      </c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</row>
    <row r="424" spans="2:40" x14ac:dyDescent="0.25">
      <c r="B424" s="210" t="str">
        <f t="shared" si="7"/>
        <v/>
      </c>
      <c r="C424" s="210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 t="s">
        <v>1336</v>
      </c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</row>
    <row r="425" spans="2:40" x14ac:dyDescent="0.25">
      <c r="B425" s="210" t="str">
        <f t="shared" si="7"/>
        <v/>
      </c>
      <c r="C425" s="210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 t="s">
        <v>1337</v>
      </c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</row>
    <row r="426" spans="2:40" x14ac:dyDescent="0.25">
      <c r="B426" s="210" t="str">
        <f t="shared" si="7"/>
        <v/>
      </c>
      <c r="C426" s="210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 t="s">
        <v>1338</v>
      </c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</row>
    <row r="427" spans="2:40" x14ac:dyDescent="0.25">
      <c r="B427" s="210" t="str">
        <f t="shared" si="7"/>
        <v/>
      </c>
      <c r="C427" s="210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 t="s">
        <v>1339</v>
      </c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</row>
    <row r="428" spans="2:40" x14ac:dyDescent="0.25">
      <c r="B428" s="210" t="str">
        <f t="shared" si="7"/>
        <v/>
      </c>
      <c r="C428" s="210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 t="s">
        <v>1316</v>
      </c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</row>
    <row r="429" spans="2:40" x14ac:dyDescent="0.25">
      <c r="B429" s="210" t="str">
        <f t="shared" si="7"/>
        <v/>
      </c>
      <c r="C429" s="210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 t="s">
        <v>1340</v>
      </c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</row>
    <row r="430" spans="2:40" x14ac:dyDescent="0.25">
      <c r="B430" s="210" t="str">
        <f t="shared" si="7"/>
        <v/>
      </c>
      <c r="C430" s="210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 t="s">
        <v>1341</v>
      </c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</row>
    <row r="431" spans="2:40" x14ac:dyDescent="0.25">
      <c r="B431" s="210" t="str">
        <f t="shared" si="7"/>
        <v/>
      </c>
      <c r="C431" s="210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 t="s">
        <v>1342</v>
      </c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</row>
    <row r="432" spans="2:40" x14ac:dyDescent="0.25">
      <c r="B432" s="210" t="str">
        <f t="shared" si="7"/>
        <v/>
      </c>
      <c r="C432" s="210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 t="s">
        <v>1343</v>
      </c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</row>
    <row r="433" spans="2:40" x14ac:dyDescent="0.25">
      <c r="B433" s="210" t="str">
        <f t="shared" si="7"/>
        <v/>
      </c>
      <c r="C433" s="210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 t="s">
        <v>1344</v>
      </c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</row>
    <row r="434" spans="2:40" x14ac:dyDescent="0.25">
      <c r="B434" s="210" t="str">
        <f t="shared" si="7"/>
        <v/>
      </c>
      <c r="C434" s="210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 t="s">
        <v>1345</v>
      </c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</row>
    <row r="435" spans="2:40" x14ac:dyDescent="0.25">
      <c r="B435" s="210" t="str">
        <f t="shared" si="7"/>
        <v/>
      </c>
      <c r="C435" s="210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 t="s">
        <v>1346</v>
      </c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</row>
    <row r="436" spans="2:40" x14ac:dyDescent="0.25">
      <c r="B436" s="210" t="str">
        <f t="shared" si="7"/>
        <v/>
      </c>
      <c r="C436" s="210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 t="s">
        <v>1347</v>
      </c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</row>
    <row r="437" spans="2:40" x14ac:dyDescent="0.25">
      <c r="B437" s="210" t="str">
        <f t="shared" si="7"/>
        <v/>
      </c>
      <c r="C437" s="210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 t="s">
        <v>1348</v>
      </c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</row>
    <row r="438" spans="2:40" x14ac:dyDescent="0.25">
      <c r="B438" s="210" t="str">
        <f t="shared" si="7"/>
        <v/>
      </c>
      <c r="C438" s="210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 t="s">
        <v>1349</v>
      </c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</row>
    <row r="439" spans="2:40" x14ac:dyDescent="0.25">
      <c r="B439" s="210" t="str">
        <f t="shared" si="7"/>
        <v/>
      </c>
      <c r="C439" s="210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 t="s">
        <v>1350</v>
      </c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</row>
    <row r="440" spans="2:40" x14ac:dyDescent="0.25">
      <c r="B440" s="210" t="str">
        <f t="shared" si="7"/>
        <v/>
      </c>
      <c r="C440" s="210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 t="s">
        <v>1351</v>
      </c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</row>
    <row r="441" spans="2:40" x14ac:dyDescent="0.25">
      <c r="B441" s="210" t="str">
        <f t="shared" si="7"/>
        <v/>
      </c>
      <c r="C441" s="210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 t="s">
        <v>1352</v>
      </c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</row>
    <row r="442" spans="2:40" x14ac:dyDescent="0.25">
      <c r="B442" s="210" t="str">
        <f t="shared" si="7"/>
        <v/>
      </c>
      <c r="C442" s="210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 t="s">
        <v>1353</v>
      </c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</row>
    <row r="443" spans="2:40" x14ac:dyDescent="0.25">
      <c r="B443" s="210" t="str">
        <f t="shared" si="7"/>
        <v/>
      </c>
      <c r="C443" s="210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 t="s">
        <v>1354</v>
      </c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</row>
    <row r="444" spans="2:40" x14ac:dyDescent="0.25">
      <c r="B444" s="210" t="str">
        <f t="shared" si="7"/>
        <v/>
      </c>
      <c r="C444" s="210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 t="s">
        <v>1355</v>
      </c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</row>
    <row r="445" spans="2:40" x14ac:dyDescent="0.25">
      <c r="B445" s="210" t="str">
        <f t="shared" si="7"/>
        <v/>
      </c>
      <c r="C445" s="210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 t="s">
        <v>1356</v>
      </c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</row>
    <row r="446" spans="2:40" x14ac:dyDescent="0.25">
      <c r="B446" s="210" t="str">
        <f t="shared" si="7"/>
        <v/>
      </c>
      <c r="C446" s="210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 t="s">
        <v>1357</v>
      </c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</row>
    <row r="447" spans="2:40" x14ac:dyDescent="0.25">
      <c r="B447" s="210" t="str">
        <f t="shared" si="7"/>
        <v/>
      </c>
      <c r="C447" s="210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 t="s">
        <v>1358</v>
      </c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</row>
    <row r="448" spans="2:40" x14ac:dyDescent="0.25">
      <c r="B448" s="210" t="str">
        <f t="shared" si="7"/>
        <v/>
      </c>
      <c r="C448" s="210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 t="s">
        <v>1359</v>
      </c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</row>
    <row r="449" spans="2:40" x14ac:dyDescent="0.25">
      <c r="B449" s="210" t="str">
        <f t="shared" si="7"/>
        <v/>
      </c>
      <c r="C449" s="210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 t="s">
        <v>1360</v>
      </c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</row>
    <row r="450" spans="2:40" x14ac:dyDescent="0.25">
      <c r="B450" s="210" t="str">
        <f t="shared" si="7"/>
        <v/>
      </c>
      <c r="C450" s="210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 t="s">
        <v>1361</v>
      </c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</row>
    <row r="451" spans="2:40" x14ac:dyDescent="0.25">
      <c r="B451" s="210" t="str">
        <f t="shared" si="7"/>
        <v/>
      </c>
      <c r="C451" s="210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 t="s">
        <v>1362</v>
      </c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</row>
    <row r="452" spans="2:40" x14ac:dyDescent="0.25">
      <c r="B452" s="210" t="str">
        <f t="shared" si="7"/>
        <v/>
      </c>
      <c r="C452" s="210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 t="s">
        <v>1363</v>
      </c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</row>
    <row r="453" spans="2:40" x14ac:dyDescent="0.25">
      <c r="B453" s="210" t="str">
        <f t="shared" si="7"/>
        <v/>
      </c>
      <c r="C453" s="210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 t="s">
        <v>1364</v>
      </c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</row>
    <row r="454" spans="2:40" x14ac:dyDescent="0.25">
      <c r="B454" s="210" t="str">
        <f t="shared" si="7"/>
        <v/>
      </c>
      <c r="C454" s="210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 t="s">
        <v>1365</v>
      </c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</row>
    <row r="455" spans="2:40" x14ac:dyDescent="0.25">
      <c r="B455" s="210" t="str">
        <f t="shared" si="7"/>
        <v/>
      </c>
      <c r="C455" s="210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 t="s">
        <v>1366</v>
      </c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</row>
    <row r="456" spans="2:40" x14ac:dyDescent="0.25">
      <c r="B456" s="210" t="str">
        <f t="shared" si="7"/>
        <v/>
      </c>
      <c r="C456" s="210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 t="s">
        <v>1367</v>
      </c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</row>
    <row r="457" spans="2:40" x14ac:dyDescent="0.25">
      <c r="B457" s="210" t="str">
        <f t="shared" si="7"/>
        <v/>
      </c>
      <c r="C457" s="210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 t="s">
        <v>1368</v>
      </c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</row>
    <row r="458" spans="2:40" x14ac:dyDescent="0.25">
      <c r="B458" s="210" t="str">
        <f t="shared" ref="B458:B521" si="8">IF(LOOKUP($B$2,$H$5:$AN$5,H458:AN458)=0,"",LOOKUP($B$2,$H$5:$AN$5,H458:AN458))</f>
        <v/>
      </c>
      <c r="C458" s="210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 t="s">
        <v>1369</v>
      </c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</row>
    <row r="459" spans="2:40" x14ac:dyDescent="0.25">
      <c r="B459" s="210" t="str">
        <f t="shared" si="8"/>
        <v/>
      </c>
      <c r="C459" s="210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 t="s">
        <v>1370</v>
      </c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</row>
    <row r="460" spans="2:40" x14ac:dyDescent="0.25">
      <c r="B460" s="210" t="str">
        <f t="shared" si="8"/>
        <v/>
      </c>
      <c r="C460" s="210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 t="s">
        <v>1371</v>
      </c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</row>
    <row r="461" spans="2:40" x14ac:dyDescent="0.25">
      <c r="B461" s="210" t="str">
        <f t="shared" si="8"/>
        <v/>
      </c>
      <c r="C461" s="210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 t="s">
        <v>1372</v>
      </c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</row>
    <row r="462" spans="2:40" x14ac:dyDescent="0.25">
      <c r="B462" s="210" t="str">
        <f t="shared" si="8"/>
        <v/>
      </c>
      <c r="C462" s="210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 t="s">
        <v>1373</v>
      </c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</row>
    <row r="463" spans="2:40" x14ac:dyDescent="0.25">
      <c r="B463" s="210" t="str">
        <f t="shared" si="8"/>
        <v/>
      </c>
      <c r="C463" s="210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 t="s">
        <v>1374</v>
      </c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</row>
    <row r="464" spans="2:40" x14ac:dyDescent="0.25">
      <c r="B464" s="210" t="str">
        <f t="shared" si="8"/>
        <v/>
      </c>
      <c r="C464" s="210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 t="s">
        <v>1375</v>
      </c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</row>
    <row r="465" spans="2:40" x14ac:dyDescent="0.25">
      <c r="B465" s="210" t="str">
        <f t="shared" si="8"/>
        <v/>
      </c>
      <c r="C465" s="210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 t="s">
        <v>1376</v>
      </c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</row>
    <row r="466" spans="2:40" x14ac:dyDescent="0.25">
      <c r="B466" s="210" t="str">
        <f t="shared" si="8"/>
        <v/>
      </c>
      <c r="C466" s="210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 t="s">
        <v>1377</v>
      </c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</row>
    <row r="467" spans="2:40" x14ac:dyDescent="0.25">
      <c r="B467" s="210" t="str">
        <f t="shared" si="8"/>
        <v/>
      </c>
      <c r="C467" s="210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 t="s">
        <v>1379</v>
      </c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</row>
    <row r="468" spans="2:40" x14ac:dyDescent="0.25">
      <c r="B468" s="210" t="str">
        <f t="shared" si="8"/>
        <v/>
      </c>
      <c r="C468" s="210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 t="s">
        <v>1380</v>
      </c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</row>
    <row r="469" spans="2:40" x14ac:dyDescent="0.25">
      <c r="B469" s="210" t="str">
        <f t="shared" si="8"/>
        <v/>
      </c>
      <c r="C469" s="210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 t="s">
        <v>1378</v>
      </c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</row>
    <row r="470" spans="2:40" x14ac:dyDescent="0.25">
      <c r="B470" s="210" t="str">
        <f t="shared" si="8"/>
        <v/>
      </c>
      <c r="C470" s="210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 t="s">
        <v>1381</v>
      </c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</row>
    <row r="471" spans="2:40" x14ac:dyDescent="0.25">
      <c r="B471" s="210" t="str">
        <f t="shared" si="8"/>
        <v/>
      </c>
      <c r="C471" s="210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 t="s">
        <v>1382</v>
      </c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</row>
    <row r="472" spans="2:40" x14ac:dyDescent="0.25">
      <c r="B472" s="210" t="str">
        <f t="shared" si="8"/>
        <v/>
      </c>
      <c r="C472" s="210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 t="s">
        <v>1383</v>
      </c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</row>
    <row r="473" spans="2:40" x14ac:dyDescent="0.25">
      <c r="B473" s="210" t="str">
        <f t="shared" si="8"/>
        <v/>
      </c>
      <c r="C473" s="210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 t="s">
        <v>1384</v>
      </c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</row>
    <row r="474" spans="2:40" x14ac:dyDescent="0.25">
      <c r="B474" s="210" t="str">
        <f t="shared" si="8"/>
        <v/>
      </c>
      <c r="C474" s="210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 t="s">
        <v>1385</v>
      </c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</row>
    <row r="475" spans="2:40" x14ac:dyDescent="0.25">
      <c r="B475" s="210" t="str">
        <f t="shared" si="8"/>
        <v/>
      </c>
      <c r="C475" s="210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 t="s">
        <v>1386</v>
      </c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</row>
    <row r="476" spans="2:40" x14ac:dyDescent="0.25">
      <c r="B476" s="210" t="str">
        <f t="shared" si="8"/>
        <v/>
      </c>
      <c r="C476" s="210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 t="s">
        <v>1387</v>
      </c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</row>
    <row r="477" spans="2:40" x14ac:dyDescent="0.25">
      <c r="B477" s="210" t="str">
        <f t="shared" si="8"/>
        <v/>
      </c>
      <c r="C477" s="210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 t="s">
        <v>1388</v>
      </c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</row>
    <row r="478" spans="2:40" x14ac:dyDescent="0.25">
      <c r="B478" s="210" t="str">
        <f t="shared" si="8"/>
        <v/>
      </c>
      <c r="C478" s="210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 t="s">
        <v>1389</v>
      </c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</row>
    <row r="479" spans="2:40" x14ac:dyDescent="0.25">
      <c r="B479" s="210" t="str">
        <f t="shared" si="8"/>
        <v/>
      </c>
      <c r="C479" s="210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 t="s">
        <v>1390</v>
      </c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</row>
    <row r="480" spans="2:40" x14ac:dyDescent="0.25">
      <c r="B480" s="210" t="str">
        <f t="shared" si="8"/>
        <v/>
      </c>
      <c r="C480" s="210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 t="s">
        <v>1391</v>
      </c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</row>
    <row r="481" spans="2:40" x14ac:dyDescent="0.25">
      <c r="B481" s="210" t="str">
        <f t="shared" si="8"/>
        <v/>
      </c>
      <c r="C481" s="210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 t="s">
        <v>1392</v>
      </c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</row>
    <row r="482" spans="2:40" x14ac:dyDescent="0.25">
      <c r="B482" s="210" t="str">
        <f t="shared" si="8"/>
        <v/>
      </c>
      <c r="C482" s="210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 t="s">
        <v>1393</v>
      </c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</row>
    <row r="483" spans="2:40" x14ac:dyDescent="0.25">
      <c r="B483" s="210" t="str">
        <f t="shared" si="8"/>
        <v/>
      </c>
      <c r="C483" s="210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 t="s">
        <v>1394</v>
      </c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</row>
    <row r="484" spans="2:40" x14ac:dyDescent="0.25">
      <c r="B484" s="210" t="str">
        <f t="shared" si="8"/>
        <v/>
      </c>
      <c r="C484" s="210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 t="s">
        <v>1395</v>
      </c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</row>
    <row r="485" spans="2:40" x14ac:dyDescent="0.25">
      <c r="B485" s="210" t="str">
        <f t="shared" si="8"/>
        <v/>
      </c>
      <c r="C485" s="210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 t="s">
        <v>1396</v>
      </c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</row>
    <row r="486" spans="2:40" x14ac:dyDescent="0.25">
      <c r="B486" s="210" t="str">
        <f t="shared" si="8"/>
        <v/>
      </c>
      <c r="C486" s="210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 t="s">
        <v>1397</v>
      </c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</row>
    <row r="487" spans="2:40" x14ac:dyDescent="0.25">
      <c r="B487" s="210" t="str">
        <f t="shared" si="8"/>
        <v/>
      </c>
      <c r="C487" s="210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 t="s">
        <v>1398</v>
      </c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</row>
    <row r="488" spans="2:40" x14ac:dyDescent="0.25">
      <c r="B488" s="210" t="str">
        <f t="shared" si="8"/>
        <v/>
      </c>
      <c r="C488" s="210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 t="s">
        <v>1399</v>
      </c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</row>
    <row r="489" spans="2:40" x14ac:dyDescent="0.25">
      <c r="B489" s="210" t="str">
        <f t="shared" si="8"/>
        <v/>
      </c>
      <c r="C489" s="210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 t="s">
        <v>989</v>
      </c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</row>
    <row r="490" spans="2:40" x14ac:dyDescent="0.25">
      <c r="B490" s="210" t="str">
        <f t="shared" si="8"/>
        <v/>
      </c>
      <c r="C490" s="210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 t="s">
        <v>1400</v>
      </c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</row>
    <row r="491" spans="2:40" x14ac:dyDescent="0.25">
      <c r="B491" s="210" t="str">
        <f t="shared" si="8"/>
        <v/>
      </c>
      <c r="C491" s="210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 t="s">
        <v>1401</v>
      </c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</row>
    <row r="492" spans="2:40" x14ac:dyDescent="0.25">
      <c r="B492" s="210" t="str">
        <f t="shared" si="8"/>
        <v/>
      </c>
      <c r="C492" s="210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 t="s">
        <v>1402</v>
      </c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</row>
    <row r="493" spans="2:40" x14ac:dyDescent="0.25">
      <c r="B493" s="210" t="str">
        <f t="shared" si="8"/>
        <v/>
      </c>
      <c r="C493" s="210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 t="s">
        <v>1403</v>
      </c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</row>
    <row r="494" spans="2:40" x14ac:dyDescent="0.25">
      <c r="B494" s="210" t="str">
        <f t="shared" si="8"/>
        <v/>
      </c>
      <c r="C494" s="210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 t="s">
        <v>1404</v>
      </c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</row>
    <row r="495" spans="2:40" x14ac:dyDescent="0.25">
      <c r="B495" s="210" t="str">
        <f t="shared" si="8"/>
        <v/>
      </c>
      <c r="C495" s="210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 t="s">
        <v>1405</v>
      </c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</row>
    <row r="496" spans="2:40" x14ac:dyDescent="0.25">
      <c r="B496" s="210" t="str">
        <f t="shared" si="8"/>
        <v/>
      </c>
      <c r="C496" s="210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 t="s">
        <v>1407</v>
      </c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</row>
    <row r="497" spans="2:40" x14ac:dyDescent="0.25">
      <c r="B497" s="210" t="str">
        <f t="shared" si="8"/>
        <v/>
      </c>
      <c r="C497" s="210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 t="s">
        <v>1408</v>
      </c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</row>
    <row r="498" spans="2:40" x14ac:dyDescent="0.25">
      <c r="B498" s="210" t="str">
        <f t="shared" si="8"/>
        <v/>
      </c>
      <c r="C498" s="210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 t="s">
        <v>1409</v>
      </c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</row>
    <row r="499" spans="2:40" x14ac:dyDescent="0.25">
      <c r="B499" s="210" t="str">
        <f t="shared" si="8"/>
        <v/>
      </c>
      <c r="C499" s="210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 t="s">
        <v>1410</v>
      </c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</row>
    <row r="500" spans="2:40" x14ac:dyDescent="0.25">
      <c r="B500" s="210" t="str">
        <f t="shared" si="8"/>
        <v/>
      </c>
      <c r="C500" s="210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 t="s">
        <v>1411</v>
      </c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</row>
    <row r="501" spans="2:40" x14ac:dyDescent="0.25">
      <c r="B501" s="210" t="str">
        <f t="shared" si="8"/>
        <v/>
      </c>
      <c r="C501" s="210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 t="s">
        <v>1412</v>
      </c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</row>
    <row r="502" spans="2:40" x14ac:dyDescent="0.25">
      <c r="B502" s="210" t="str">
        <f t="shared" si="8"/>
        <v/>
      </c>
      <c r="C502" s="210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 t="s">
        <v>1413</v>
      </c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</row>
    <row r="503" spans="2:40" x14ac:dyDescent="0.25">
      <c r="B503" s="210" t="str">
        <f t="shared" si="8"/>
        <v/>
      </c>
      <c r="C503" s="210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 t="s">
        <v>1414</v>
      </c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</row>
    <row r="504" spans="2:40" x14ac:dyDescent="0.25">
      <c r="B504" s="210" t="str">
        <f t="shared" si="8"/>
        <v/>
      </c>
      <c r="C504" s="210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 t="s">
        <v>1415</v>
      </c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</row>
    <row r="505" spans="2:40" x14ac:dyDescent="0.25">
      <c r="B505" s="210" t="str">
        <f t="shared" si="8"/>
        <v/>
      </c>
      <c r="C505" s="210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 t="s">
        <v>1416</v>
      </c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</row>
    <row r="506" spans="2:40" x14ac:dyDescent="0.25">
      <c r="B506" s="210" t="str">
        <f t="shared" si="8"/>
        <v/>
      </c>
      <c r="C506" s="210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 t="s">
        <v>1417</v>
      </c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</row>
    <row r="507" spans="2:40" x14ac:dyDescent="0.25">
      <c r="B507" s="210" t="str">
        <f t="shared" si="8"/>
        <v/>
      </c>
      <c r="C507" s="210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 t="s">
        <v>1418</v>
      </c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</row>
    <row r="508" spans="2:40" x14ac:dyDescent="0.25">
      <c r="B508" s="210" t="str">
        <f t="shared" si="8"/>
        <v/>
      </c>
      <c r="C508" s="210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 t="s">
        <v>1419</v>
      </c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</row>
    <row r="509" spans="2:40" x14ac:dyDescent="0.25">
      <c r="B509" s="210" t="str">
        <f t="shared" si="8"/>
        <v/>
      </c>
      <c r="C509" s="210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 t="s">
        <v>1420</v>
      </c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</row>
    <row r="510" spans="2:40" x14ac:dyDescent="0.25">
      <c r="B510" s="210" t="str">
        <f t="shared" si="8"/>
        <v/>
      </c>
      <c r="C510" s="210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 t="s">
        <v>1421</v>
      </c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</row>
    <row r="511" spans="2:40" x14ac:dyDescent="0.25">
      <c r="B511" s="210" t="str">
        <f t="shared" si="8"/>
        <v/>
      </c>
      <c r="C511" s="210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 t="s">
        <v>1422</v>
      </c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</row>
    <row r="512" spans="2:40" x14ac:dyDescent="0.25">
      <c r="B512" s="210" t="str">
        <f t="shared" si="8"/>
        <v/>
      </c>
      <c r="C512" s="210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 t="s">
        <v>1423</v>
      </c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</row>
    <row r="513" spans="2:40" x14ac:dyDescent="0.25">
      <c r="B513" s="210" t="str">
        <f t="shared" si="8"/>
        <v/>
      </c>
      <c r="C513" s="210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 t="s">
        <v>1426</v>
      </c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</row>
    <row r="514" spans="2:40" x14ac:dyDescent="0.25">
      <c r="B514" s="210" t="str">
        <f t="shared" si="8"/>
        <v/>
      </c>
      <c r="C514" s="210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 t="s">
        <v>1427</v>
      </c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</row>
    <row r="515" spans="2:40" x14ac:dyDescent="0.25">
      <c r="B515" s="210" t="str">
        <f t="shared" si="8"/>
        <v/>
      </c>
      <c r="C515" s="210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 t="s">
        <v>1428</v>
      </c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</row>
    <row r="516" spans="2:40" x14ac:dyDescent="0.25">
      <c r="B516" s="210" t="str">
        <f t="shared" si="8"/>
        <v/>
      </c>
      <c r="C516" s="210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 t="s">
        <v>1429</v>
      </c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</row>
    <row r="517" spans="2:40" x14ac:dyDescent="0.25">
      <c r="B517" s="210" t="str">
        <f t="shared" si="8"/>
        <v/>
      </c>
      <c r="C517" s="210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 t="s">
        <v>1425</v>
      </c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</row>
    <row r="518" spans="2:40" x14ac:dyDescent="0.25">
      <c r="B518" s="210" t="str">
        <f t="shared" si="8"/>
        <v/>
      </c>
      <c r="C518" s="210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 t="s">
        <v>1430</v>
      </c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</row>
    <row r="519" spans="2:40" x14ac:dyDescent="0.25">
      <c r="B519" s="210" t="str">
        <f t="shared" si="8"/>
        <v/>
      </c>
      <c r="C519" s="210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 t="s">
        <v>1431</v>
      </c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</row>
    <row r="520" spans="2:40" x14ac:dyDescent="0.25">
      <c r="B520" s="210" t="str">
        <f t="shared" si="8"/>
        <v/>
      </c>
      <c r="C520" s="210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 t="s">
        <v>1432</v>
      </c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</row>
    <row r="521" spans="2:40" x14ac:dyDescent="0.25">
      <c r="B521" s="210" t="str">
        <f t="shared" si="8"/>
        <v/>
      </c>
      <c r="C521" s="210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 t="s">
        <v>1433</v>
      </c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</row>
    <row r="522" spans="2:40" x14ac:dyDescent="0.25">
      <c r="B522" s="210" t="str">
        <f t="shared" ref="B522:B578" si="9">IF(LOOKUP($B$2,$H$5:$AN$5,H522:AN522)=0,"",LOOKUP($B$2,$H$5:$AN$5,H522:AN522))</f>
        <v/>
      </c>
      <c r="C522" s="210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 t="s">
        <v>1434</v>
      </c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</row>
    <row r="523" spans="2:40" x14ac:dyDescent="0.25">
      <c r="B523" s="210" t="str">
        <f t="shared" si="9"/>
        <v/>
      </c>
      <c r="C523" s="210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 t="s">
        <v>1435</v>
      </c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</row>
    <row r="524" spans="2:40" x14ac:dyDescent="0.25">
      <c r="B524" s="210" t="str">
        <f t="shared" si="9"/>
        <v/>
      </c>
      <c r="C524" s="210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 t="s">
        <v>1436</v>
      </c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</row>
    <row r="525" spans="2:40" x14ac:dyDescent="0.25">
      <c r="B525" s="210" t="str">
        <f t="shared" si="9"/>
        <v/>
      </c>
      <c r="C525" s="210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 t="s">
        <v>1437</v>
      </c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</row>
    <row r="526" spans="2:40" x14ac:dyDescent="0.25">
      <c r="B526" s="210" t="str">
        <f t="shared" si="9"/>
        <v/>
      </c>
      <c r="C526" s="210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 t="s">
        <v>1438</v>
      </c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</row>
    <row r="527" spans="2:40" x14ac:dyDescent="0.25">
      <c r="B527" s="210" t="str">
        <f t="shared" si="9"/>
        <v/>
      </c>
      <c r="C527" s="210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 t="s">
        <v>1439</v>
      </c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</row>
    <row r="528" spans="2:40" x14ac:dyDescent="0.25">
      <c r="B528" s="210" t="str">
        <f t="shared" si="9"/>
        <v/>
      </c>
      <c r="C528" s="210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 t="s">
        <v>1440</v>
      </c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</row>
    <row r="529" spans="2:40" x14ac:dyDescent="0.25">
      <c r="B529" s="210" t="str">
        <f t="shared" si="9"/>
        <v/>
      </c>
      <c r="C529" s="210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 t="s">
        <v>1441</v>
      </c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</row>
    <row r="530" spans="2:40" x14ac:dyDescent="0.25">
      <c r="B530" s="210" t="str">
        <f t="shared" si="9"/>
        <v/>
      </c>
      <c r="C530" s="210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 t="s">
        <v>1442</v>
      </c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</row>
    <row r="531" spans="2:40" x14ac:dyDescent="0.25">
      <c r="B531" s="210" t="str">
        <f t="shared" si="9"/>
        <v/>
      </c>
      <c r="C531" s="210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 t="s">
        <v>1443</v>
      </c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</row>
    <row r="532" spans="2:40" x14ac:dyDescent="0.25">
      <c r="B532" s="210" t="str">
        <f t="shared" si="9"/>
        <v/>
      </c>
      <c r="C532" s="210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 t="s">
        <v>1444</v>
      </c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</row>
    <row r="533" spans="2:40" x14ac:dyDescent="0.25">
      <c r="B533" s="210" t="str">
        <f t="shared" si="9"/>
        <v/>
      </c>
      <c r="C533" s="210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 t="s">
        <v>1445</v>
      </c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</row>
    <row r="534" spans="2:40" x14ac:dyDescent="0.25">
      <c r="B534" s="210" t="str">
        <f t="shared" si="9"/>
        <v/>
      </c>
      <c r="C534" s="210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 t="s">
        <v>1450</v>
      </c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</row>
    <row r="535" spans="2:40" x14ac:dyDescent="0.25">
      <c r="B535" s="210" t="str">
        <f t="shared" si="9"/>
        <v/>
      </c>
      <c r="C535" s="210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 t="s">
        <v>1451</v>
      </c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</row>
    <row r="536" spans="2:40" x14ac:dyDescent="0.25">
      <c r="B536" s="210" t="str">
        <f t="shared" si="9"/>
        <v/>
      </c>
      <c r="C536" s="210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 t="s">
        <v>1452</v>
      </c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</row>
    <row r="537" spans="2:40" x14ac:dyDescent="0.25">
      <c r="B537" s="210" t="str">
        <f t="shared" si="9"/>
        <v/>
      </c>
      <c r="C537" s="210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 t="s">
        <v>1453</v>
      </c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</row>
    <row r="538" spans="2:40" x14ac:dyDescent="0.25">
      <c r="B538" s="210" t="str">
        <f t="shared" si="9"/>
        <v/>
      </c>
      <c r="C538" s="210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 t="s">
        <v>1446</v>
      </c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</row>
    <row r="539" spans="2:40" x14ac:dyDescent="0.25">
      <c r="B539" s="210" t="str">
        <f t="shared" si="9"/>
        <v/>
      </c>
      <c r="C539" s="210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 t="s">
        <v>1447</v>
      </c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</row>
    <row r="540" spans="2:40" x14ac:dyDescent="0.25">
      <c r="B540" s="210" t="str">
        <f t="shared" si="9"/>
        <v/>
      </c>
      <c r="C540" s="210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 t="s">
        <v>1448</v>
      </c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</row>
    <row r="541" spans="2:40" x14ac:dyDescent="0.25">
      <c r="B541" s="210" t="str">
        <f t="shared" si="9"/>
        <v/>
      </c>
      <c r="C541" s="210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 t="s">
        <v>1449</v>
      </c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</row>
    <row r="542" spans="2:40" x14ac:dyDescent="0.25">
      <c r="B542" s="210" t="str">
        <f t="shared" si="9"/>
        <v/>
      </c>
      <c r="C542" s="210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 t="s">
        <v>1457</v>
      </c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</row>
    <row r="543" spans="2:40" x14ac:dyDescent="0.25">
      <c r="B543" s="210" t="str">
        <f t="shared" si="9"/>
        <v/>
      </c>
      <c r="C543" s="210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 t="s">
        <v>1458</v>
      </c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</row>
    <row r="544" spans="2:40" x14ac:dyDescent="0.25">
      <c r="B544" s="210" t="str">
        <f t="shared" si="9"/>
        <v/>
      </c>
      <c r="C544" s="210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 t="s">
        <v>1459</v>
      </c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</row>
    <row r="545" spans="2:40" x14ac:dyDescent="0.25">
      <c r="B545" s="210" t="str">
        <f t="shared" si="9"/>
        <v/>
      </c>
      <c r="C545" s="210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 t="s">
        <v>955</v>
      </c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</row>
    <row r="546" spans="2:40" x14ac:dyDescent="0.25">
      <c r="B546" s="210" t="str">
        <f t="shared" si="9"/>
        <v/>
      </c>
      <c r="C546" s="210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 t="s">
        <v>1461</v>
      </c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</row>
    <row r="547" spans="2:40" x14ac:dyDescent="0.25">
      <c r="B547" s="210" t="str">
        <f t="shared" si="9"/>
        <v/>
      </c>
      <c r="C547" s="210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 t="s">
        <v>1462</v>
      </c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</row>
    <row r="548" spans="2:40" x14ac:dyDescent="0.25">
      <c r="B548" s="210" t="str">
        <f t="shared" si="9"/>
        <v/>
      </c>
      <c r="C548" s="210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 t="s">
        <v>1463</v>
      </c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</row>
    <row r="549" spans="2:40" x14ac:dyDescent="0.25">
      <c r="B549" s="210" t="str">
        <f t="shared" si="9"/>
        <v/>
      </c>
      <c r="C549" s="210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 t="s">
        <v>1464</v>
      </c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</row>
    <row r="550" spans="2:40" x14ac:dyDescent="0.25">
      <c r="B550" s="210" t="str">
        <f t="shared" si="9"/>
        <v/>
      </c>
      <c r="C550" s="210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 t="s">
        <v>1465</v>
      </c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</row>
    <row r="551" spans="2:40" x14ac:dyDescent="0.25">
      <c r="B551" s="210" t="str">
        <f t="shared" si="9"/>
        <v/>
      </c>
      <c r="C551" s="210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 t="s">
        <v>1466</v>
      </c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</row>
    <row r="552" spans="2:40" x14ac:dyDescent="0.25">
      <c r="B552" s="210" t="str">
        <f t="shared" si="9"/>
        <v/>
      </c>
      <c r="C552" s="210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 t="s">
        <v>1467</v>
      </c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</row>
    <row r="553" spans="2:40" x14ac:dyDescent="0.25">
      <c r="B553" s="210" t="str">
        <f t="shared" si="9"/>
        <v/>
      </c>
      <c r="C553" s="210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 t="s">
        <v>1468</v>
      </c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</row>
    <row r="554" spans="2:40" x14ac:dyDescent="0.25">
      <c r="B554" s="210" t="str">
        <f t="shared" si="9"/>
        <v/>
      </c>
      <c r="C554" s="210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 t="s">
        <v>1471</v>
      </c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</row>
    <row r="555" spans="2:40" x14ac:dyDescent="0.25">
      <c r="B555" s="210" t="str">
        <f t="shared" si="9"/>
        <v/>
      </c>
      <c r="C555" s="210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 t="s">
        <v>1472</v>
      </c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</row>
    <row r="556" spans="2:40" x14ac:dyDescent="0.25">
      <c r="B556" s="210" t="str">
        <f t="shared" si="9"/>
        <v/>
      </c>
      <c r="C556" s="210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 t="s">
        <v>1473</v>
      </c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</row>
    <row r="557" spans="2:40" x14ac:dyDescent="0.25">
      <c r="B557" s="210" t="str">
        <f t="shared" si="9"/>
        <v/>
      </c>
      <c r="C557" s="210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 t="s">
        <v>1474</v>
      </c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</row>
    <row r="558" spans="2:40" x14ac:dyDescent="0.25">
      <c r="B558" s="210" t="str">
        <f t="shared" si="9"/>
        <v/>
      </c>
      <c r="C558" s="210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 t="s">
        <v>1475</v>
      </c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</row>
    <row r="559" spans="2:40" x14ac:dyDescent="0.25">
      <c r="B559" s="210" t="str">
        <f t="shared" si="9"/>
        <v/>
      </c>
      <c r="C559" s="210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 t="s">
        <v>1477</v>
      </c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</row>
    <row r="560" spans="2:40" x14ac:dyDescent="0.25">
      <c r="B560" s="210" t="str">
        <f t="shared" si="9"/>
        <v/>
      </c>
      <c r="C560" s="210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 t="s">
        <v>1478</v>
      </c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</row>
    <row r="561" spans="2:40" x14ac:dyDescent="0.25">
      <c r="B561" s="210" t="str">
        <f t="shared" si="9"/>
        <v/>
      </c>
      <c r="C561" s="210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 t="s">
        <v>1325</v>
      </c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</row>
    <row r="562" spans="2:40" x14ac:dyDescent="0.25">
      <c r="B562" s="210" t="str">
        <f t="shared" si="9"/>
        <v/>
      </c>
      <c r="C562" s="210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 t="s">
        <v>1258</v>
      </c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</row>
    <row r="563" spans="2:40" x14ac:dyDescent="0.25">
      <c r="B563" s="210" t="str">
        <f t="shared" si="9"/>
        <v/>
      </c>
      <c r="C563" s="210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 t="s">
        <v>1460</v>
      </c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</row>
    <row r="564" spans="2:40" x14ac:dyDescent="0.25">
      <c r="B564" s="210" t="str">
        <f t="shared" si="9"/>
        <v/>
      </c>
      <c r="C564" s="210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 t="s">
        <v>1254</v>
      </c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</row>
    <row r="565" spans="2:40" x14ac:dyDescent="0.25">
      <c r="B565" s="210" t="str">
        <f t="shared" si="9"/>
        <v/>
      </c>
      <c r="C565" s="210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 t="s">
        <v>1485</v>
      </c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</row>
    <row r="566" spans="2:40" x14ac:dyDescent="0.25">
      <c r="B566" s="210" t="str">
        <f t="shared" si="9"/>
        <v/>
      </c>
      <c r="C566" s="210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 t="s">
        <v>1480</v>
      </c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</row>
    <row r="567" spans="2:40" x14ac:dyDescent="0.25">
      <c r="B567" s="210" t="str">
        <f t="shared" si="9"/>
        <v/>
      </c>
      <c r="C567" s="210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 t="s">
        <v>601</v>
      </c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</row>
    <row r="568" spans="2:40" x14ac:dyDescent="0.25">
      <c r="B568" s="210" t="str">
        <f t="shared" si="9"/>
        <v/>
      </c>
      <c r="C568" s="210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 t="s">
        <v>1198</v>
      </c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</row>
    <row r="569" spans="2:40" x14ac:dyDescent="0.25">
      <c r="B569" s="210" t="str">
        <f t="shared" si="9"/>
        <v/>
      </c>
      <c r="C569" s="210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 t="s">
        <v>1201</v>
      </c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</row>
    <row r="570" spans="2:40" x14ac:dyDescent="0.25">
      <c r="B570" s="210" t="str">
        <f t="shared" si="9"/>
        <v/>
      </c>
      <c r="C570" s="210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 t="s">
        <v>1406</v>
      </c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</row>
    <row r="571" spans="2:40" x14ac:dyDescent="0.25">
      <c r="B571" s="210" t="str">
        <f t="shared" si="9"/>
        <v/>
      </c>
      <c r="C571" s="210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 t="s">
        <v>1469</v>
      </c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</row>
    <row r="572" spans="2:40" x14ac:dyDescent="0.25">
      <c r="B572" s="210" t="str">
        <f t="shared" si="9"/>
        <v/>
      </c>
      <c r="C572" s="210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 t="s">
        <v>1481</v>
      </c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</row>
    <row r="573" spans="2:40" x14ac:dyDescent="0.25">
      <c r="B573" s="210" t="str">
        <f t="shared" si="9"/>
        <v/>
      </c>
      <c r="C573" s="210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 t="s">
        <v>1483</v>
      </c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</row>
    <row r="574" spans="2:40" x14ac:dyDescent="0.25">
      <c r="B574" s="210" t="str">
        <f t="shared" si="9"/>
        <v/>
      </c>
      <c r="C574" s="210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 t="s">
        <v>1484</v>
      </c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</row>
    <row r="575" spans="2:40" x14ac:dyDescent="0.25">
      <c r="B575" s="210" t="str">
        <f t="shared" si="9"/>
        <v/>
      </c>
      <c r="C575" s="210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 t="s">
        <v>1487</v>
      </c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</row>
    <row r="576" spans="2:40" x14ac:dyDescent="0.25">
      <c r="B576" s="210" t="str">
        <f t="shared" si="9"/>
        <v/>
      </c>
      <c r="C576" s="210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 t="s">
        <v>1488</v>
      </c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</row>
    <row r="577" spans="2:40" x14ac:dyDescent="0.25">
      <c r="B577" s="210" t="str">
        <f t="shared" si="9"/>
        <v/>
      </c>
      <c r="C577" s="210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 t="s">
        <v>1490</v>
      </c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</row>
    <row r="578" spans="2:40" x14ac:dyDescent="0.25">
      <c r="B578" s="210" t="str">
        <f t="shared" si="9"/>
        <v/>
      </c>
      <c r="C578" s="210"/>
      <c r="H578" s="28"/>
      <c r="AB578" s="28" t="s">
        <v>2541</v>
      </c>
    </row>
    <row r="618" spans="6:37" x14ac:dyDescent="0.25">
      <c r="F618" s="22"/>
    </row>
    <row r="620" spans="6:37" x14ac:dyDescent="0.25"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</row>
    <row r="621" spans="6:37" x14ac:dyDescent="0.25">
      <c r="G621" s="22"/>
      <c r="H621" s="28"/>
    </row>
  </sheetData>
  <sortState ref="AN6:AN180">
    <sortCondition ref="AN6"/>
  </sortState>
  <mergeCells count="575">
    <mergeCell ref="B576:C576"/>
    <mergeCell ref="B577:C577"/>
    <mergeCell ref="B578:C578"/>
    <mergeCell ref="B571:C571"/>
    <mergeCell ref="B572:C572"/>
    <mergeCell ref="B573:C573"/>
    <mergeCell ref="B574:C574"/>
    <mergeCell ref="B575:C575"/>
    <mergeCell ref="B566:C566"/>
    <mergeCell ref="B567:C567"/>
    <mergeCell ref="B568:C568"/>
    <mergeCell ref="B569:C569"/>
    <mergeCell ref="B570:C570"/>
    <mergeCell ref="B561:C561"/>
    <mergeCell ref="B562:C562"/>
    <mergeCell ref="B563:C563"/>
    <mergeCell ref="B564:C564"/>
    <mergeCell ref="B565:C565"/>
    <mergeCell ref="B556:C556"/>
    <mergeCell ref="B557:C557"/>
    <mergeCell ref="B558:C558"/>
    <mergeCell ref="B559:C559"/>
    <mergeCell ref="B560:C560"/>
    <mergeCell ref="B551:C551"/>
    <mergeCell ref="B552:C552"/>
    <mergeCell ref="B553:C553"/>
    <mergeCell ref="B554:C554"/>
    <mergeCell ref="B555:C555"/>
    <mergeCell ref="B546:C546"/>
    <mergeCell ref="B547:C547"/>
    <mergeCell ref="B548:C548"/>
    <mergeCell ref="B549:C549"/>
    <mergeCell ref="B550:C550"/>
    <mergeCell ref="B541:C541"/>
    <mergeCell ref="B542:C542"/>
    <mergeCell ref="B543:C543"/>
    <mergeCell ref="B544:C544"/>
    <mergeCell ref="B545:C545"/>
    <mergeCell ref="B536:C536"/>
    <mergeCell ref="B537:C537"/>
    <mergeCell ref="B538:C538"/>
    <mergeCell ref="B539:C539"/>
    <mergeCell ref="B540:C540"/>
    <mergeCell ref="B531:C531"/>
    <mergeCell ref="B532:C532"/>
    <mergeCell ref="B533:C533"/>
    <mergeCell ref="B534:C534"/>
    <mergeCell ref="B535:C535"/>
    <mergeCell ref="B526:C526"/>
    <mergeCell ref="B527:C527"/>
    <mergeCell ref="B528:C528"/>
    <mergeCell ref="B529:C529"/>
    <mergeCell ref="B530:C530"/>
    <mergeCell ref="B521:C521"/>
    <mergeCell ref="B522:C522"/>
    <mergeCell ref="B523:C523"/>
    <mergeCell ref="B524:C524"/>
    <mergeCell ref="B525:C525"/>
    <mergeCell ref="B516:C516"/>
    <mergeCell ref="B517:C517"/>
    <mergeCell ref="B518:C518"/>
    <mergeCell ref="B519:C519"/>
    <mergeCell ref="B520:C520"/>
    <mergeCell ref="B511:C511"/>
    <mergeCell ref="B512:C512"/>
    <mergeCell ref="B513:C513"/>
    <mergeCell ref="B514:C514"/>
    <mergeCell ref="B515:C515"/>
    <mergeCell ref="B506:C506"/>
    <mergeCell ref="B507:C507"/>
    <mergeCell ref="B508:C508"/>
    <mergeCell ref="B509:C509"/>
    <mergeCell ref="B510:C510"/>
    <mergeCell ref="B501:C501"/>
    <mergeCell ref="B502:C502"/>
    <mergeCell ref="B503:C503"/>
    <mergeCell ref="B504:C504"/>
    <mergeCell ref="B505:C505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B486:C486"/>
    <mergeCell ref="B487:C487"/>
    <mergeCell ref="B488:C488"/>
    <mergeCell ref="B489:C489"/>
    <mergeCell ref="B490:C490"/>
    <mergeCell ref="B481:C481"/>
    <mergeCell ref="B482:C482"/>
    <mergeCell ref="B483:C483"/>
    <mergeCell ref="B484:C484"/>
    <mergeCell ref="B485:C48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B466:C466"/>
    <mergeCell ref="B467:C467"/>
    <mergeCell ref="B468:C468"/>
    <mergeCell ref="B469:C469"/>
    <mergeCell ref="B470:C470"/>
    <mergeCell ref="B461:C461"/>
    <mergeCell ref="B462:C462"/>
    <mergeCell ref="B463:C463"/>
    <mergeCell ref="B464:C464"/>
    <mergeCell ref="B465:C46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B445:C44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361:C361"/>
    <mergeCell ref="B362:C362"/>
    <mergeCell ref="B363:C363"/>
    <mergeCell ref="B364:C364"/>
    <mergeCell ref="B365:C36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41:C341"/>
    <mergeCell ref="B342:C342"/>
    <mergeCell ref="B343:C343"/>
    <mergeCell ref="B344:C344"/>
    <mergeCell ref="B345:C34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B301:C301"/>
    <mergeCell ref="B302:C302"/>
    <mergeCell ref="B303:C303"/>
    <mergeCell ref="B304:C304"/>
    <mergeCell ref="B305:C305"/>
    <mergeCell ref="B296:C296"/>
    <mergeCell ref="B297:C297"/>
    <mergeCell ref="B298:C298"/>
    <mergeCell ref="B299:C299"/>
    <mergeCell ref="B300:C300"/>
    <mergeCell ref="B291:C291"/>
    <mergeCell ref="B292:C292"/>
    <mergeCell ref="B293:C293"/>
    <mergeCell ref="B294:C294"/>
    <mergeCell ref="B295:C295"/>
    <mergeCell ref="B286:C286"/>
    <mergeCell ref="B287:C287"/>
    <mergeCell ref="B288:C288"/>
    <mergeCell ref="B289:C289"/>
    <mergeCell ref="B290:C290"/>
    <mergeCell ref="B281:C281"/>
    <mergeCell ref="B282:C282"/>
    <mergeCell ref="B283:C283"/>
    <mergeCell ref="B284:C284"/>
    <mergeCell ref="B285:C28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51:C251"/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1:C221"/>
    <mergeCell ref="B222:C222"/>
    <mergeCell ref="B223:C223"/>
    <mergeCell ref="B224:C224"/>
    <mergeCell ref="B225:C22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181:C181"/>
    <mergeCell ref="B182:C182"/>
    <mergeCell ref="B183:C183"/>
    <mergeCell ref="B184:C184"/>
    <mergeCell ref="B185:C18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46:C146"/>
    <mergeCell ref="B147:C147"/>
    <mergeCell ref="B148:C148"/>
    <mergeCell ref="B149:C149"/>
    <mergeCell ref="B150:C150"/>
    <mergeCell ref="B141:C141"/>
    <mergeCell ref="B142:C142"/>
    <mergeCell ref="B143:C143"/>
    <mergeCell ref="B144:C144"/>
    <mergeCell ref="B145:C145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11:C111"/>
    <mergeCell ref="B112:C112"/>
    <mergeCell ref="B113:C113"/>
    <mergeCell ref="B114:C114"/>
    <mergeCell ref="B115:C115"/>
    <mergeCell ref="B106:C106"/>
    <mergeCell ref="B107:C107"/>
    <mergeCell ref="B108:C108"/>
    <mergeCell ref="B109:C109"/>
    <mergeCell ref="B110:C110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:C1"/>
    <mergeCell ref="B2:C2"/>
    <mergeCell ref="B10:C10"/>
    <mergeCell ref="B6:C6"/>
    <mergeCell ref="B9:C9"/>
    <mergeCell ref="B8:C8"/>
    <mergeCell ref="B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DE1149F3BF5B47B2401B11EF00EDAD" ma:contentTypeVersion="2" ma:contentTypeDescription="Create a new document." ma:contentTypeScope="" ma:versionID="bbb9548cb3d5136f1dfafb168252da6f">
  <xsd:schema xmlns:xsd="http://www.w3.org/2001/XMLSchema" xmlns:xs="http://www.w3.org/2001/XMLSchema" xmlns:p="http://schemas.microsoft.com/office/2006/metadata/properties" xmlns:ns2="9bfaf9ca-3500-41d3-9757-ec8b2952b8c0" targetNamespace="http://schemas.microsoft.com/office/2006/metadata/properties" ma:root="true" ma:fieldsID="16d43a41338821ac9c15a146a3a5a988" ns2:_="">
    <xsd:import namespace="9bfaf9ca-3500-41d3-9757-ec8b2952b8c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af9ca-3500-41d3-9757-ec8b2952b8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1DBBB1-8458-4CCF-A314-308D4A7B2BDA}">
  <ds:schemaRefs>
    <ds:schemaRef ds:uri="9bfaf9ca-3500-41d3-9757-ec8b2952b8c0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7A65D1-752B-486B-AF66-809944A5B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af9ca-3500-41d3-9757-ec8b2952b8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2F3F59-14B0-4D2D-A524-DB74890B88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Solicitud ARCO</vt:lpstr>
      <vt:lpstr>Datos Principales</vt:lpstr>
      <vt:lpstr>Tipo de petición</vt:lpstr>
      <vt:lpstr>Difinición ARCO</vt:lpstr>
      <vt:lpstr>Matriz General </vt:lpstr>
      <vt:lpstr>Fechas</vt:lpstr>
      <vt:lpstr>Edo,Mpio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 Oscar Amador Ramirez</dc:creator>
  <cp:lastModifiedBy>Valeria Jimenez Sala</cp:lastModifiedBy>
  <cp:lastPrinted>2019-08-13T15:28:39Z</cp:lastPrinted>
  <dcterms:created xsi:type="dcterms:W3CDTF">2019-01-29T17:16:17Z</dcterms:created>
  <dcterms:modified xsi:type="dcterms:W3CDTF">2019-09-04T15:54:53Z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0x01010056DE1149F3BF5B47B2401B11EF00EDAD</vt:lpwstr>
  </property>
</Properties>
</file>